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315" windowWidth="9285" windowHeight="11640" tabRatio="800" firstSheet="2" activeTab="8"/>
  </bookViews>
  <sheets>
    <sheet name="Title" sheetId="1" r:id="rId1"/>
    <sheet name="Conventions" sheetId="2" r:id="rId2"/>
    <sheet name="Table stucture" sheetId="3" r:id="rId3"/>
    <sheet name="T.0.1" sheetId="4" r:id="rId4"/>
    <sheet name="T.O.2" sheetId="5" r:id="rId5"/>
    <sheet name="T.1" sheetId="6" r:id="rId6"/>
    <sheet name="T.2" sheetId="7" r:id="rId7"/>
    <sheet name="T.3" sheetId="8" r:id="rId8"/>
    <sheet name="T.5.1" sheetId="9" r:id="rId9"/>
    <sheet name="T.5.2" sheetId="10" r:id="rId10"/>
    <sheet name="T.6" sheetId="11" r:id="rId11"/>
    <sheet name="E.1" sheetId="12" r:id="rId12"/>
    <sheet name="F" sheetId="13" r:id="rId13"/>
    <sheet name="H&amp;I.1" sheetId="14" r:id="rId14"/>
    <sheet name="X1&amp;X2" sheetId="15" r:id="rId15"/>
    <sheet name="AB" sheetId="16" r:id="rId16"/>
    <sheet name="AC" sheetId="17" r:id="rId17"/>
    <sheet name="T7" sheetId="18" r:id="rId18"/>
    <sheet name="ANNEX 1" sheetId="19" r:id="rId19"/>
    <sheet name="ANNEX 2" sheetId="20" r:id="rId20"/>
  </sheets>
  <externalReferences>
    <externalReference r:id="rId23"/>
    <externalReference r:id="rId24"/>
  </externalReferences>
  <definedNames>
    <definedName name="_xlnm.Print_Area" localSheetId="13">'H&amp;I.1'!$A$1:$R$34</definedName>
    <definedName name="_xlnm.Print_Area" localSheetId="8">'T.5.1'!$A$1:$I$47</definedName>
    <definedName name="_xlnm.Print_Area" localSheetId="9">'T.5.2'!$A$1:$O$47</definedName>
  </definedNames>
  <calcPr fullCalcOnLoad="1"/>
</workbook>
</file>

<file path=xl/comments8.xml><?xml version="1.0" encoding="utf-8"?>
<comments xmlns="http://schemas.openxmlformats.org/spreadsheetml/2006/main">
  <authors>
    <author>LenGeo</author>
  </authors>
  <commentList>
    <comment ref="A22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1310; 1320; 1330; 1410; 1420; 1430; 1441; 1443</t>
        </r>
      </text>
    </comment>
    <comment ref="A23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2011; 2012; 2013; 2021; 2022; 2023; 2031; 2032; 2033; 2034</t>
        </r>
      </text>
    </comment>
    <comment ref="A24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3110; 3120; 3130; 3141; 3143</t>
        </r>
      </text>
    </comment>
    <comment ref="A25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3211; 3212; 3213</t>
        </r>
      </text>
    </comment>
    <comment ref="A26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Magyarországon nem fordul elő</t>
        </r>
      </text>
    </comment>
    <comment ref="A2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3400; 6010; 6020; 6030; 6040; 6050; 6061; 6062; 8110; 8120; 8130; 8140; 8210; 8220; 8231; 8232</t>
        </r>
      </text>
    </comment>
    <comment ref="A2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4110; 4120</t>
        </r>
      </text>
    </comment>
    <comment ref="A29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4210; 4220; 4310; 4320</t>
        </r>
      </text>
    </comment>
    <comment ref="A30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5011; 5012; 5013</t>
        </r>
      </text>
    </comment>
    <comment ref="A31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5021; 5022; 5023</t>
        </r>
      </text>
    </comment>
    <comment ref="A32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4410; 4420; 4430; 4440; 5031; 5032; 7110; 7120; 7210; 7220; 7230</t>
        </r>
      </text>
    </comment>
    <comment ref="A33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9000</t>
        </r>
      </text>
    </comment>
    <comment ref="A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1310; 1320; 1330; 1410; 1420; 1430; 1441; 1443</t>
        </r>
      </text>
    </comment>
    <comment ref="A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2011; 2012; 2013; 2021; 2022; 2023; 2031; 2032; 2033; 2034</t>
        </r>
      </text>
    </comment>
    <comment ref="A9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3110; 3120; 3130; 3141; 3143</t>
        </r>
      </text>
    </comment>
    <comment ref="A10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3211; 3212; 3213</t>
        </r>
      </text>
    </comment>
    <comment ref="A11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Magyarországon nem fordul elő</t>
        </r>
      </text>
    </comment>
    <comment ref="A12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3400; 6010; 6020; 6030; 6040; 6050; 6061; 6062; 8110; 8120; 8130; 8140; 8210; 8220; 8231; 8232</t>
        </r>
      </text>
    </comment>
    <comment ref="A13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4110; 4120</t>
        </r>
      </text>
    </comment>
    <comment ref="A14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4210; 4220; 4310; 4320</t>
        </r>
      </text>
    </comment>
    <comment ref="A15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5011; 5012; 5013</t>
        </r>
      </text>
    </comment>
    <comment ref="A16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5021; 5022; 5023</t>
        </r>
      </text>
    </comment>
    <comment ref="A1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4410; 4420; 4430; 4440; 5031; 5032; 7110; 7120; 7210; 7220; 7230</t>
        </r>
      </text>
    </comment>
    <comment ref="A1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9000</t>
        </r>
      </text>
    </comment>
  </commentList>
</comments>
</file>

<file path=xl/sharedStrings.xml><?xml version="1.0" encoding="utf-8"?>
<sst xmlns="http://schemas.openxmlformats.org/spreadsheetml/2006/main" count="1051" uniqueCount="523">
  <si>
    <t>i.1. Egyéb erdősítés (30. cikk, 1. francia bekezdés)</t>
  </si>
  <si>
    <t>Teljes erdősítés (h + i; telepítési költségek)</t>
  </si>
  <si>
    <t>Előrejelzés (teljes erdősítés)</t>
  </si>
  <si>
    <t>x. Kötelező előírások végrehajtása (Va. fejezet, 21a-c. cikk és a 740/2004 rendelet, 1. cikk (2))</t>
  </si>
  <si>
    <t>Nem beruházási típusú támogatás</t>
  </si>
  <si>
    <t>Környezet</t>
  </si>
  <si>
    <t>Irányelv</t>
  </si>
  <si>
    <t>Népegészségügy</t>
  </si>
  <si>
    <t>Állategészségügy</t>
  </si>
  <si>
    <t>Növényegészségügy</t>
  </si>
  <si>
    <t>Munkahelyi biztonság</t>
  </si>
  <si>
    <t>Beruházási típusú támogatás</t>
  </si>
  <si>
    <t>A jóváhagyott kérelmek teljes száma</t>
  </si>
  <si>
    <t>melyből nitrát</t>
  </si>
  <si>
    <t>A mezőgazdasági üzem típusa</t>
  </si>
  <si>
    <t>Az üzem mérete (ha)</t>
  </si>
  <si>
    <t>&lt; 5</t>
  </si>
  <si>
    <t xml:space="preserve"> 5-10</t>
  </si>
  <si>
    <t>&gt; 10</t>
  </si>
  <si>
    <t>T.7. Agrár-környezetvédelmi szerződések és a Natura 2000 alá tartozó mezőgazdasági terület: az agrár-környezetvédelmi vagy kompenzációs támogatási kifizetésben részesülő MHT aránya</t>
  </si>
  <si>
    <t>Összes MHT (ezer ha)</t>
  </si>
  <si>
    <t>Az agrár-környezetvédelmi szerződések alá tartozó MHT (ezer ha)</t>
  </si>
  <si>
    <t>Natura 2000 alá tartozó MHT (ezer ha) (1)</t>
  </si>
  <si>
    <t>melyből LFA-kifizetésben részesül</t>
  </si>
  <si>
    <t>melyből a 16. cikk szerinti kifizetésben részesül</t>
  </si>
  <si>
    <t>melyből agrár-környezetvédelmi kifizetésben részesül</t>
  </si>
  <si>
    <t>1257/99</t>
  </si>
  <si>
    <t>2078/92</t>
  </si>
  <si>
    <t>a (1) százalékában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</si>
  <si>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</si>
  <si>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</si>
  <si>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</si>
  <si>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</si>
  <si>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</si>
  <si>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</si>
  <si>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</si>
  <si>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</si>
  <si>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</si>
  <si>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</si>
  <si>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</si>
  <si>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</si>
  <si>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</si>
  <si>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</si>
  <si>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</si>
  <si>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</si>
  <si>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</si>
  <si>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</si>
  <si>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A fiatal (15-24 éves) foglalkoztatottak aránya a 15-64 éves foglalkoztatottakon belül</t>
  </si>
  <si>
    <t>7: vegyes állattartás</t>
  </si>
  <si>
    <t>Egyebek</t>
  </si>
  <si>
    <t>9 : nem besorolható gazdaságok</t>
  </si>
  <si>
    <t>MEGJEGYZÉSEK</t>
  </si>
  <si>
    <t>Termelői csoportok termelési szektor szerint</t>
  </si>
  <si>
    <t>Gyümölcsök*, zöldségek* és burgonya</t>
  </si>
  <si>
    <t>Erdészeti termékek</t>
  </si>
  <si>
    <t>Halászati termékek</t>
  </si>
  <si>
    <t>* csak akkor kell feltüntetni a táblázatban, ha a vidékfejlesztés keretében finanszírozzák</t>
  </si>
  <si>
    <t>2004.06.23-i változat</t>
  </si>
  <si>
    <t>(FRSTD)</t>
  </si>
  <si>
    <t>II. rész</t>
  </si>
  <si>
    <t>A VIDÉKFEJLESZTÉSI PROGRAMOZÁS FELÜGYELETÉNEK EGYSÉGES MUTATÓIT TARTALMAZÓ TÁBLÁZATOK</t>
  </si>
  <si>
    <t>RDP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</si>
  <si>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</si>
  <si>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</si>
  <si>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</si>
  <si>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</si>
  <si>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</si>
  <si>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</si>
  <si>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</si>
  <si>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</si>
  <si>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</si>
  <si>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</si>
  <si>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</si>
  <si>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</si>
  <si>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</si>
  <si>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</si>
  <si>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</si>
  <si>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</si>
  <si>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</si>
  <si>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</si>
  <si>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</si>
  <si>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</si>
  <si>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</si>
  <si>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</si>
  <si>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</si>
  <si>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</si>
  <si>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</si>
  <si>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</si>
  <si>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</si>
  <si>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</si>
  <si>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</si>
  <si>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</si>
  <si>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</si>
  <si>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</si>
  <si>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</si>
  <si>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</si>
  <si>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</si>
  <si>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</si>
  <si>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</si>
  <si>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</si>
  <si>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</si>
  <si>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</si>
  <si>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</si>
  <si>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</si>
  <si>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</si>
  <si>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</si>
  <si>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</si>
  <si>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</si>
  <si>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</si>
  <si>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</si>
  <si>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</si>
  <si>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</si>
  <si>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</si>
  <si>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</si>
  <si>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</si>
  <si>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</si>
  <si>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</si>
  <si>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</si>
  <si>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</si>
  <si>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</si>
  <si>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</si>
  <si>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</si>
  <si>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</si>
  <si>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</si>
  <si>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</si>
  <si>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</si>
  <si>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</si>
  <si>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</si>
  <si>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</si>
  <si>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</si>
  <si>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</si>
  <si>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</si>
  <si>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</si>
  <si>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</si>
  <si>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</si>
  <si>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</si>
  <si>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</si>
  <si>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</si>
  <si>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</si>
  <si>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</si>
  <si>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</si>
  <si>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</si>
  <si>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</si>
  <si>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</si>
  <si>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</si>
  <si>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</si>
  <si>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</si>
  <si>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</si>
  <si>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</si>
  <si>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</si>
  <si>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</si>
  <si>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</si>
  <si>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</si>
  <si>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</si>
  <si>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</si>
  <si>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</si>
  <si>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</si>
  <si>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</si>
  <si>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</si>
  <si>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</si>
  <si>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</si>
  <si>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</si>
  <si>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</si>
  <si>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</si>
  <si>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</si>
  <si>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</si>
  <si>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</si>
  <si>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</si>
  <si>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</si>
  <si>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</si>
  <si>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</si>
  <si>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</si>
  <si>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</si>
  <si>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</si>
  <si>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</si>
  <si>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</si>
  <si>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c. 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</si>
  <si>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</si>
  <si>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</si>
  <si>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</si>
  <si>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</si>
  <si>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</si>
  <si>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</si>
  <si>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</si>
  <si>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</si>
  <si>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</si>
  <si>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</si>
  <si>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</si>
  <si>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</si>
  <si>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</si>
  <si>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</si>
  <si>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</si>
  <si>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</si>
  <si>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</si>
  <si>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</si>
  <si>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</si>
  <si>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</si>
  <si>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</si>
  <si>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</si>
  <si>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</si>
  <si>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</si>
  <si>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</si>
  <si>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</si>
  <si>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</si>
  <si>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</si>
  <si>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</si>
  <si>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</si>
  <si>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</si>
  <si>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</si>
  <si>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</si>
  <si>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</si>
  <si>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</si>
  <si>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</si>
  <si>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</si>
  <si>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</si>
  <si>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</si>
  <si>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</si>
  <si>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</si>
  <si>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</si>
  <si>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</si>
  <si>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</si>
  <si>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</si>
  <si>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</si>
  <si>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</si>
  <si>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</si>
  <si>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</si>
  <si>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</si>
  <si>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</si>
  <si>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</si>
  <si>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</si>
  <si>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</si>
  <si>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</si>
  <si>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</si>
  <si>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</si>
  <si>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</si>
  <si>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</si>
  <si>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</si>
  <si>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</si>
  <si>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</si>
  <si>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</si>
  <si>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</si>
  <si>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</si>
  <si>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</si>
  <si>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</si>
  <si>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</si>
  <si>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</si>
  <si>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</si>
  <si>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</si>
  <si>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</si>
  <si>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</si>
  <si>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</si>
  <si>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</si>
  <si>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</si>
  <si>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</si>
  <si>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</si>
  <si>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</si>
  <si>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T.0.1. Háttérinformáció</t>
  </si>
  <si>
    <t>Programtípus</t>
  </si>
  <si>
    <t>Ország:</t>
  </si>
  <si>
    <t>Régió:</t>
  </si>
  <si>
    <t>Obj 1.</t>
  </si>
  <si>
    <t>A beszámoló éve:</t>
  </si>
  <si>
    <t>Programazonosító:</t>
  </si>
  <si>
    <t>Kapcsolattartó:</t>
  </si>
  <si>
    <t>név</t>
  </si>
  <si>
    <t>Dr. Maácz Miklós,</t>
  </si>
  <si>
    <t>intézmény</t>
  </si>
  <si>
    <t>Földművelésügyi és Vidékfejlesztési Minisztérium</t>
  </si>
  <si>
    <t>e-mail</t>
  </si>
  <si>
    <t>MaaczM@fvm.hu</t>
  </si>
  <si>
    <t>telefon</t>
  </si>
  <si>
    <t>0036-1-301-4829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</si>
  <si>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</si>
  <si>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</si>
  <si>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</si>
  <si>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</si>
  <si>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</si>
  <si>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b. Fiatal gazdálkodók tevékenységének megkezdése (II. fejezet, 8. cikk)</t>
  </si>
  <si>
    <t>b.1. és b.2.</t>
  </si>
  <si>
    <t>d.1. és d.2.</t>
  </si>
  <si>
    <t>e.1. Hátrányos helyzetű térségek (V. fejezet, 13-20. cikk)</t>
  </si>
  <si>
    <t>X</t>
  </si>
  <si>
    <t>e.2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</si>
  <si>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</si>
  <si>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</si>
  <si>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</si>
  <si>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</si>
  <si>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</si>
  <si>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</si>
  <si>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</si>
  <si>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</si>
  <si>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</si>
  <si>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</si>
  <si>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</si>
  <si>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</si>
  <si>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</si>
  <si>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</si>
  <si>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</si>
  <si>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</si>
  <si>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</si>
  <si>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</si>
  <si>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</si>
  <si>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t. A mezőgazdasággal, erdészettel és tájrendezéssel, valamint az állatok kíméletének fokozásával kapcsolatos környezetvédelem (IX. fejezet, 33. cikk)</t>
  </si>
  <si>
    <t>t. és u. és v.</t>
  </si>
  <si>
    <t>u. A természeti katasztrófák által sújtott mezőgazdasági termelési potenciál helyreállítása, valamint megfelelő megelőző eszközök bevezetése (IX. fejezet, 33. cikk)</t>
  </si>
  <si>
    <t>v. Pénzügyi tervezés (IX. fejezet, 33. cikk)</t>
  </si>
  <si>
    <t>w. Az integrált vidékfejlesztési stratégiák helyi partnerek által történő igazgatása (IX. fejezet, 33. cikk)</t>
  </si>
  <si>
    <t xml:space="preserve">x.1. Kötelező előírások végrehajtása (Va. fejezet, 21a-c. cikk) </t>
  </si>
  <si>
    <t>x.2.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</si>
  <si>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</si>
  <si>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</si>
  <si>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</si>
  <si>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</si>
  <si>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</si>
  <si>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típusintézkedés (33. cikk f)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</si>
  <si>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</si>
  <si>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</si>
  <si>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</si>
  <si>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</si>
  <si>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</si>
  <si>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</si>
  <si>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</si>
  <si>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</si>
  <si>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</si>
  <si>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</si>
  <si>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</si>
  <si>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</si>
  <si>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</si>
  <si>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teljes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</si>
  <si>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</si>
  <si>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</si>
  <si>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</si>
  <si>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</si>
  <si>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</si>
  <si>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</si>
  <si>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</si>
  <si>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</si>
  <si>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</si>
  <si>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</si>
  <si>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</si>
  <si>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</si>
  <si>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</si>
  <si>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</si>
  <si>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</si>
  <si>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</si>
  <si>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</si>
  <si>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</si>
  <si>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</si>
  <si>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</si>
  <si>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</si>
  <si>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</si>
  <si>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</si>
  <si>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</si>
  <si>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</si>
  <si>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</si>
  <si>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</si>
  <si>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</si>
  <si>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</si>
  <si>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</si>
  <si>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</si>
  <si>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</si>
  <si>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</si>
  <si>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</si>
  <si>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</si>
  <si>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</si>
  <si>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</si>
  <si>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</si>
  <si>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</si>
  <si>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</si>
  <si>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</si>
  <si>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</si>
  <si>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</si>
  <si>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</si>
  <si>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</si>
  <si>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Intézkedés</t>
  </si>
  <si>
    <t>Jóváhagyott kérelmek száma</t>
  </si>
  <si>
    <t>Összes támogatható költség (ezer EUR)</t>
  </si>
  <si>
    <t>A vállalt közkiadás összege (ezer EUR)</t>
  </si>
  <si>
    <t>melyből EMOGA</t>
  </si>
  <si>
    <t>T.5. A támogatás földrajzi megoszlása</t>
  </si>
  <si>
    <t>T.5.1. Az 1. és a 2. célkitűzés alá tartozó és az azokon kívül eső területek szerint</t>
  </si>
  <si>
    <r>
      <t>Intézkedések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</si>
  <si>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</si>
  <si>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</si>
  <si>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</si>
  <si>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</si>
  <si>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</si>
  <si>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</si>
  <si>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</si>
  <si>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</si>
  <si>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</si>
  <si>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</si>
  <si>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teljes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</si>
  <si>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</si>
  <si>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</si>
  <si>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</si>
  <si>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</si>
  <si>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</si>
  <si>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</si>
  <si>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</si>
  <si>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</si>
  <si>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</si>
  <si>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</si>
  <si>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</si>
  <si>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</si>
  <si>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</si>
  <si>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</si>
  <si>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</si>
  <si>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 xml:space="preserve">x.1 Kötelező előírások végrehajtása (Va. fejezet, 21a-c. cikk) </t>
  </si>
  <si>
    <t>Jóváhagyott kérelmek összes száma</t>
  </si>
  <si>
    <t>x.2  Kötelező előírások végrehajtása (740/2004 rendelet, 1. cikk (2))</t>
  </si>
  <si>
    <t>Teljes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</si>
  <si>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</si>
  <si>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</si>
  <si>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</si>
  <si>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</si>
  <si>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</si>
  <si>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</si>
  <si>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</si>
  <si>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</si>
  <si>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</si>
  <si>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</si>
  <si>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</si>
  <si>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</si>
  <si>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</si>
  <si>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</si>
  <si>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</si>
  <si>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</si>
  <si>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</si>
  <si>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ab. Semi-subsistence farms undergoing restructuring (Ch.IXa, art.33b)</t>
  </si>
  <si>
    <t>T.6. Pénzügyi felügyelet</t>
  </si>
  <si>
    <t>A kedvezményezett által viselt teljes költségek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</si>
  <si>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</si>
  <si>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</si>
  <si>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</si>
  <si>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</si>
  <si>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</si>
  <si>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</si>
  <si>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</si>
  <si>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</si>
  <si>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</si>
  <si>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</si>
  <si>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</si>
  <si>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</si>
  <si>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</si>
  <si>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</si>
  <si>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</si>
  <si>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</si>
  <si>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</si>
  <si>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</si>
  <si>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</si>
  <si>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Egyéb</t>
  </si>
  <si>
    <t>A jóváhagyott kérelmek száma</t>
  </si>
  <si>
    <t>Előrejelzés</t>
  </si>
  <si>
    <t>A kedvezményezettek által viselt összes költség (ezer EUR)</t>
  </si>
  <si>
    <t>melyből új kérelem</t>
  </si>
  <si>
    <t>A kifizetések átlagos összege (EUR)</t>
  </si>
  <si>
    <t>Vállalt közkiadás összege (ezer EUR)</t>
  </si>
  <si>
    <t>melyből új</t>
  </si>
  <si>
    <t>e. Hátrányos helyzetű térségek és környezetvédelmi korlátozások által érintett térségek (V. fejezet, 13-20. cikk)</t>
  </si>
  <si>
    <t>e.1. Hátrányos helyzetű térségek (mezőgazdasági üzemek, melyek meghatározó LFA-besorolásuk szerint kompenzációs támogatásban részesülnek)</t>
  </si>
  <si>
    <t>Térségtípus</t>
  </si>
  <si>
    <t>A kompenzációs támogatásban részesülő hektárok száma (ezer ha)</t>
  </si>
  <si>
    <t>üzemenként</t>
  </si>
  <si>
    <t>ha-nként</t>
  </si>
  <si>
    <t>melyből Natura 2000 terület</t>
  </si>
  <si>
    <t>Előrejelzés (összes)</t>
  </si>
  <si>
    <t>Cselekvés</t>
  </si>
  <si>
    <t>melyből új szerződés</t>
  </si>
  <si>
    <t>hektárok száma</t>
  </si>
  <si>
    <t>Átlagos támogatás ha-nként (EUR)</t>
  </si>
  <si>
    <t>szerződés szerint</t>
  </si>
  <si>
    <t>biogazdálkodás</t>
  </si>
  <si>
    <t>egynyári növények</t>
  </si>
  <si>
    <t>évelő növények (szakosított)</t>
  </si>
  <si>
    <t>egyéb</t>
  </si>
  <si>
    <r>
      <t>egyéb inputcsökkentés</t>
    </r>
    <r>
      <rPr>
        <sz val="10"/>
        <rFont val="Arial"/>
        <family val="2"/>
      </rPr>
      <t xml:space="preserve"> (beleértve az integrált termelést is)</t>
    </r>
  </si>
  <si>
    <t>vetésforgó</t>
  </si>
  <si>
    <t>külterjesítés</t>
  </si>
  <si>
    <t>táj/természet (megőrzés, helyreállítás, létesítés)</t>
  </si>
  <si>
    <t xml:space="preserve">a génerózió által veszélyeztetett növényfajták </t>
  </si>
  <si>
    <t>egyéb cselekvések</t>
  </si>
  <si>
    <t>számosállategységek száma</t>
  </si>
  <si>
    <t>Átlagos támogatás SZÁE-nként (EUR)</t>
  </si>
  <si>
    <t>A tenyésztésből történő kivonás veszélye által fenyegetett fajták</t>
  </si>
  <si>
    <t>szarvarmarha</t>
  </si>
  <si>
    <t>juh</t>
  </si>
  <si>
    <t>kecske</t>
  </si>
  <si>
    <t>lófélék</t>
  </si>
  <si>
    <t>sertés</t>
  </si>
  <si>
    <t>baromfi</t>
  </si>
  <si>
    <t>vegyes</t>
  </si>
  <si>
    <t>Állatjólét</t>
  </si>
  <si>
    <t>ÖSSZESEN (a teljes intézkedés)</t>
  </si>
  <si>
    <r>
      <t>Előrejelzés</t>
    </r>
    <r>
      <rPr>
        <i/>
        <sz val="10"/>
        <rFont val="Arial"/>
        <family val="2"/>
      </rPr>
      <t xml:space="preserve"> (a teljes intézkedés)</t>
    </r>
  </si>
  <si>
    <t>Régi kötelezettségvállalások (2078/92)</t>
  </si>
  <si>
    <t>hektárok/számosállategységek száma</t>
  </si>
  <si>
    <t>Átlagos támogatés ha-nként/SZÁE-nként (EUR)</t>
  </si>
  <si>
    <t>növényi termékek/egyéb</t>
  </si>
  <si>
    <t>melyből biogazdálkodás</t>
  </si>
  <si>
    <t>veszélyeztetett fajták</t>
  </si>
  <si>
    <t>Hús</t>
  </si>
  <si>
    <t>Tej és tejtermékek</t>
  </si>
  <si>
    <t>Gabona</t>
  </si>
  <si>
    <t>Olajnövények</t>
  </si>
  <si>
    <t>h. Mezőgazdasági földterület erdősítése (VIII. fejezet, 31. cikk) és i.1 Egyéb erdősítés (VIII. fejezet, 30. cikk, 1. francia bekezdés)</t>
  </si>
  <si>
    <t>h. Mezőgazdasági földterület erdősítése (31. cikk)</t>
  </si>
  <si>
    <t>Támogatástípus</t>
  </si>
  <si>
    <t>megállapodások száma</t>
  </si>
  <si>
    <t>Támogatott terület (ezer ha)</t>
  </si>
  <si>
    <t>melyből új (ezer ha)</t>
  </si>
  <si>
    <t>A támogatás ha-nkénti átlagos összege (EUR)</t>
  </si>
  <si>
    <t>Gondozási költségek</t>
  </si>
  <si>
    <t>Bevételkiesés</t>
  </si>
  <si>
    <t>Régi kötelezettségvállalások 2080/92</t>
  </si>
  <si>
    <t>Telepítési költségek fafajták szerint: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</si>
  <si>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</si>
  <si>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</si>
  <si>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</si>
  <si>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</si>
  <si>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</si>
  <si>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</si>
  <si>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r>
      <t>T. 5. x. 1., x.2. sorokban</t>
    </r>
    <r>
      <rPr>
        <sz val="10"/>
        <rFont val="Arial CE"/>
        <family val="0"/>
      </rPr>
      <t xml:space="preserve"> feltüntetett két támogatási típust egy jogcímként hajtjuk végre, ezért vannak olyan kérelmek, amelyek mindkét intézkedés-típusra vonatkoznak, ezért a megadott kérelemszám duplikáltan tartalmazza azokat.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</si>
</sst>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__"/>
    <numFmt numFmtId="167" formatCode="#,##0__"/>
  </numFmts>
  <fonts count="33">
    <font>
      <sz val="10"/>
      <name val="Arial CE"/>
      <family val="0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Arial"/>
      <family val="0"/>
    </font>
    <font>
      <sz val="9"/>
      <color indexed="10"/>
      <name val="Arial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/>
    </xf>
    <xf numFmtId="49" fontId="12" fillId="3" borderId="1" xfId="0" applyNumberFormat="1" applyFont="1" applyFill="1" applyBorder="1" applyAlignment="1" applyProtection="1">
      <alignment horizontal="center" vertical="top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3" fillId="2" borderId="2" xfId="17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 wrapText="1"/>
      <protection/>
    </xf>
    <xf numFmtId="0" fontId="14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 applyProtection="1">
      <alignment horizontal="center" vertical="center"/>
      <protection/>
    </xf>
    <xf numFmtId="1" fontId="14" fillId="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/>
      <protection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/>
    </xf>
    <xf numFmtId="9" fontId="0" fillId="3" borderId="1" xfId="0" applyNumberForma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3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1" fontId="0" fillId="0" borderId="7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164" fontId="0" fillId="0" borderId="3" xfId="0" applyNumberFormat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center" vertical="center" wrapText="1"/>
      <protection/>
    </xf>
    <xf numFmtId="1" fontId="14" fillId="3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4" fillId="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9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 wrapText="1"/>
      <protection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9" fontId="0" fillId="0" borderId="3" xfId="0" applyNumberFormat="1" applyFill="1" applyBorder="1" applyAlignment="1" applyProtection="1">
      <alignment horizontal="center" vertical="center"/>
      <protection/>
    </xf>
    <xf numFmtId="1" fontId="0" fillId="0" borderId="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9" fontId="0" fillId="0" borderId="12" xfId="0" applyNumberForma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/>
    </xf>
    <xf numFmtId="0" fontId="23" fillId="0" borderId="8" xfId="0" applyFont="1" applyBorder="1" applyAlignment="1" applyProtection="1">
      <alignment horizontal="center" vertical="center" wrapText="1"/>
      <protection/>
    </xf>
    <xf numFmtId="0" fontId="23" fillId="0" borderId="1" xfId="0" applyFont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9" fontId="23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3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23" fillId="4" borderId="1" xfId="0" applyNumberFormat="1" applyFont="1" applyFill="1" applyBorder="1" applyAlignment="1" applyProtection="1">
      <alignment horizontal="center" vertical="center" wrapText="1"/>
      <protection/>
    </xf>
    <xf numFmtId="1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1" fontId="23" fillId="5" borderId="1" xfId="0" applyNumberFormat="1" applyFont="1" applyFill="1" applyBorder="1" applyAlignment="1" applyProtection="1">
      <alignment horizontal="center" vertical="center" wrapText="1"/>
      <protection/>
    </xf>
    <xf numFmtId="1" fontId="23" fillId="6" borderId="1" xfId="0" applyNumberFormat="1" applyFont="1" applyFill="1" applyBorder="1" applyAlignment="1" applyProtection="1">
      <alignment horizontal="center" vertical="center" wrapText="1"/>
      <protection/>
    </xf>
    <xf numFmtId="1" fontId="23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" fontId="0" fillId="3" borderId="11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1" fontId="0" fillId="3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1" fontId="14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" fontId="0" fillId="3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4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1" fontId="0" fillId="3" borderId="4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7" fillId="0" borderId="1" xfId="0" applyFont="1" applyBorder="1" applyAlignment="1" applyProtection="1">
      <alignment wrapText="1"/>
      <protection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22" fillId="0" borderId="0" xfId="0" applyFont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left" vertical="center"/>
    </xf>
    <xf numFmtId="1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" fontId="11" fillId="0" borderId="0" xfId="0" applyNumberFormat="1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>
      <alignment horizontal="center" vertical="center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4" xfId="0" applyNumberFormat="1" applyFont="1" applyFill="1" applyBorder="1" applyAlignment="1" applyProtection="1">
      <alignment horizontal="center" vertical="center"/>
      <protection locked="0"/>
    </xf>
    <xf numFmtId="1" fontId="11" fillId="2" borderId="4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right" vertical="center"/>
      <protection locked="0"/>
    </xf>
    <xf numFmtId="167" fontId="0" fillId="2" borderId="1" xfId="0" applyNumberFormat="1" applyFill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 wrapText="1"/>
      <protection/>
    </xf>
    <xf numFmtId="166" fontId="0" fillId="3" borderId="1" xfId="0" applyNumberFormat="1" applyFill="1" applyBorder="1" applyAlignment="1" applyProtection="1">
      <alignment horizontal="right" vertical="center"/>
      <protection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1" fontId="30" fillId="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9" fontId="23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1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7" fillId="0" borderId="1" xfId="0" applyFont="1" applyBorder="1" applyAlignment="1">
      <alignment vertical="center" wrapText="1"/>
    </xf>
    <xf numFmtId="1" fontId="27" fillId="3" borderId="1" xfId="0" applyNumberFormat="1" applyFont="1" applyFill="1" applyBorder="1" applyAlignment="1" applyProtection="1">
      <alignment horizontal="center" vertical="center"/>
      <protection/>
    </xf>
    <xf numFmtId="1" fontId="27" fillId="3" borderId="4" xfId="0" applyNumberFormat="1" applyFont="1" applyFill="1" applyBorder="1" applyAlignment="1" applyProtection="1">
      <alignment horizontal="center" vertical="center"/>
      <protection/>
    </xf>
    <xf numFmtId="1" fontId="27" fillId="3" borderId="11" xfId="0" applyNumberFormat="1" applyFont="1" applyFill="1" applyBorder="1" applyAlignment="1" applyProtection="1">
      <alignment horizontal="center" vertical="center"/>
      <protection/>
    </xf>
    <xf numFmtId="1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2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22" fillId="0" borderId="7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8" xfId="0" applyFont="1" applyBorder="1" applyAlignment="1" applyProtection="1">
      <alignment horizontal="center" vertical="center" wrapText="1"/>
      <protection/>
    </xf>
    <xf numFmtId="0" fontId="22" fillId="0" borderId="5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1" fontId="0" fillId="4" borderId="2" xfId="0" applyNumberFormat="1" applyFill="1" applyBorder="1" applyAlignment="1" applyProtection="1">
      <alignment horizontal="center" vertical="center"/>
      <protection/>
    </xf>
    <xf numFmtId="1" fontId="0" fillId="4" borderId="4" xfId="0" applyNumberForma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" fontId="0" fillId="4" borderId="2" xfId="0" applyNumberFormat="1" applyFill="1" applyBorder="1" applyAlignment="1" applyProtection="1">
      <alignment/>
      <protection/>
    </xf>
    <xf numFmtId="1" fontId="0" fillId="4" borderId="3" xfId="0" applyNumberFormat="1" applyFill="1" applyBorder="1" applyAlignment="1" applyProtection="1">
      <alignment/>
      <protection/>
    </xf>
    <xf numFmtId="1" fontId="0" fillId="4" borderId="4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Szemelyekei\Roman%20Zoltan\V&#233;gleges_NVT_2005_&#233;ves%20jelent&#233;s\RDP_HU_04_2005%2012%2031%20VEGL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VT\NVT_&#233;ves%20jelent&#233;sek\NVT_&#233;ves%20jelent&#233;s_2005\very%20last%2008_15\comment_jav\RDP_EN_12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d.1"/>
      <sheetName val="d.2"/>
      <sheetName val="e.1"/>
      <sheetName val="e.2"/>
      <sheetName val="f"/>
      <sheetName val="g.1"/>
      <sheetName val="g.2"/>
      <sheetName val="h&amp;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y"/>
      <sheetName val="x.1&amp;x.2"/>
      <sheetName val="z"/>
      <sheetName val="aa"/>
      <sheetName val="ab"/>
      <sheetName val="ac"/>
      <sheetName val="T.7"/>
      <sheetName val="Annex 1"/>
      <sheetName val="Annex 2"/>
    </sheetNames>
    <sheetDataSet>
      <sheetData sheetId="3">
        <row r="3">
          <cell r="B3" t="str">
            <v>RDP</v>
          </cell>
        </row>
        <row r="7">
          <cell r="B7" t="str">
            <v>HUOBJ</v>
          </cell>
        </row>
      </sheetData>
      <sheetData sheetId="6">
        <row r="9">
          <cell r="B9">
            <v>5863.799999999999</v>
          </cell>
        </row>
      </sheetData>
      <sheetData sheetId="19">
        <row r="12">
          <cell r="C12" t="str">
            <v>NA</v>
          </cell>
          <cell r="F12" t="str">
            <v>NA</v>
          </cell>
        </row>
      </sheetData>
      <sheetData sheetId="39">
        <row r="8">
          <cell r="E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d.1"/>
      <sheetName val="d.2"/>
      <sheetName val="e.1"/>
      <sheetName val="e.2"/>
      <sheetName val="f"/>
      <sheetName val="g.1"/>
      <sheetName val="g.2"/>
      <sheetName val="h&amp;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x.1&amp;x.2"/>
      <sheetName val="y"/>
      <sheetName val="z"/>
      <sheetName val="aa"/>
      <sheetName val="ab"/>
      <sheetName val="ac"/>
      <sheetName val="T.7"/>
      <sheetName val="Annex 1"/>
      <sheetName val="Annex 2"/>
    </sheetNames>
    <sheetDataSet>
      <sheetData sheetId="8">
        <row r="50">
          <cell r="J50">
            <v>4625</v>
          </cell>
        </row>
        <row r="51">
          <cell r="J51">
            <v>10000</v>
          </cell>
        </row>
        <row r="52">
          <cell r="J52" t="str">
            <v>NA</v>
          </cell>
        </row>
        <row r="53">
          <cell r="J53">
            <v>20216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B46" sqref="B46"/>
    </sheetView>
  </sheetViews>
  <sheetFormatPr defaultColWidth="9.00390625" defaultRowHeight="12.75"/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t="s">
        <v>57</v>
      </c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58</v>
      </c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3.25">
      <c r="A4" s="3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3.25">
      <c r="A6" s="4" t="s">
        <v>60</v>
      </c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5"/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5"/>
      <c r="B8" s="5"/>
      <c r="C8" s="5"/>
      <c r="D8" s="5"/>
      <c r="F8" s="6"/>
      <c r="G8" s="6"/>
      <c r="H8" s="360" t="s">
        <v>61</v>
      </c>
      <c r="I8" s="360"/>
      <c r="J8" s="6"/>
      <c r="K8" s="6"/>
      <c r="L8" s="6"/>
      <c r="M8" s="6"/>
      <c r="N8" s="1"/>
      <c r="O8" s="1"/>
      <c r="P8" s="1"/>
      <c r="Q8" s="1"/>
    </row>
    <row r="9" spans="1:17" ht="12.75">
      <c r="A9" s="5"/>
      <c r="B9" s="5"/>
      <c r="C9" s="5"/>
      <c r="D9" s="5"/>
      <c r="E9" s="5"/>
      <c r="F9" s="5"/>
      <c r="G9" s="5"/>
      <c r="H9" s="5"/>
      <c r="I9" s="1"/>
      <c r="J9" s="1"/>
      <c r="K9" s="1"/>
      <c r="L9" s="1"/>
      <c r="M9" s="1"/>
      <c r="N9" s="1"/>
      <c r="O9" s="1"/>
      <c r="P9" s="1"/>
      <c r="Q9" s="1"/>
    </row>
    <row r="10" spans="1:17" ht="20.25">
      <c r="A10" s="5"/>
      <c r="B10" s="5"/>
      <c r="C10" s="5"/>
      <c r="D10" s="1"/>
      <c r="E10" s="5"/>
      <c r="F10" s="5"/>
      <c r="G10" s="1"/>
      <c r="H10" s="361" t="s">
        <v>62</v>
      </c>
      <c r="I10" s="361"/>
      <c r="J10" s="1"/>
      <c r="K10" s="1"/>
      <c r="L10" s="1"/>
      <c r="M10" s="1"/>
      <c r="N10" s="1"/>
      <c r="O10" s="1"/>
      <c r="P10" s="1"/>
      <c r="Q10" s="1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</sheetData>
  <mergeCells count="2">
    <mergeCell ref="H8:I8"/>
    <mergeCell ref="H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="85" zoomScaleNormal="85" workbookViewId="0" topLeftCell="A7">
      <selection activeCell="E41" sqref="E41"/>
    </sheetView>
  </sheetViews>
  <sheetFormatPr defaultColWidth="9.00390625" defaultRowHeight="12.75"/>
  <cols>
    <col min="1" max="1" width="39.125" style="173" customWidth="1"/>
    <col min="2" max="2" width="34.875" style="173" customWidth="1"/>
    <col min="3" max="3" width="11.75390625" style="173" customWidth="1"/>
    <col min="4" max="4" width="6.25390625" style="173" customWidth="1"/>
    <col min="5" max="5" width="11.75390625" style="173" customWidth="1"/>
    <col min="6" max="6" width="7.125" style="173" customWidth="1"/>
    <col min="7" max="7" width="11.25390625" style="173" customWidth="1"/>
    <col min="8" max="8" width="7.125" style="173" customWidth="1"/>
    <col min="9" max="9" width="11.75390625" style="173" customWidth="1"/>
    <col min="10" max="10" width="7.25390625" style="173" customWidth="1"/>
    <col min="11" max="11" width="11.75390625" style="173" customWidth="1"/>
    <col min="12" max="12" width="7.00390625" style="173" customWidth="1"/>
    <col min="13" max="13" width="12.25390625" style="173" customWidth="1"/>
    <col min="14" max="14" width="5.75390625" style="173" customWidth="1"/>
    <col min="15" max="15" width="11.75390625" style="173" customWidth="1"/>
    <col min="16" max="16384" width="9.125" style="173" customWidth="1"/>
  </cols>
  <sheetData>
    <row r="1" spans="1:16" ht="12.75">
      <c r="A1" s="171" t="str">
        <f>'[1]T.0.1'!B3</f>
        <v>RDP</v>
      </c>
      <c r="B1" s="70" t="str">
        <f>'[1]T.0.1'!B7</f>
        <v>HUOBJ</v>
      </c>
      <c r="C1" s="71">
        <v>2006</v>
      </c>
      <c r="D1" s="172"/>
      <c r="E1" s="172"/>
      <c r="F1" s="172"/>
      <c r="G1" s="172"/>
      <c r="H1" s="172"/>
      <c r="I1" s="172"/>
      <c r="J1" s="172"/>
      <c r="K1" s="172"/>
      <c r="L1" s="172"/>
      <c r="M1" s="130"/>
      <c r="N1" s="172"/>
      <c r="O1" s="172"/>
      <c r="P1" s="172"/>
    </row>
    <row r="2" spans="1:15" ht="19.5" customHeight="1">
      <c r="A2" s="87" t="s">
        <v>379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3.5" customHeight="1">
      <c r="A3" s="117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s="174" customFormat="1" ht="34.5" customHeight="1">
      <c r="A4" s="392" t="s">
        <v>412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3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s="176" customFormat="1" ht="15.75" customHeight="1">
      <c r="A6" s="393" t="s">
        <v>413</v>
      </c>
      <c r="B6" s="385"/>
      <c r="C6" s="393" t="s">
        <v>414</v>
      </c>
      <c r="D6" s="385"/>
      <c r="E6" s="394" t="s">
        <v>415</v>
      </c>
      <c r="F6" s="395"/>
      <c r="G6" s="395"/>
      <c r="H6" s="395"/>
      <c r="I6" s="395"/>
      <c r="J6" s="395"/>
      <c r="K6" s="395"/>
      <c r="L6" s="396"/>
      <c r="M6" s="397" t="s">
        <v>350</v>
      </c>
      <c r="N6" s="1"/>
      <c r="O6" s="175"/>
    </row>
    <row r="7" spans="1:15" s="176" customFormat="1" ht="69.75" customHeight="1">
      <c r="A7" s="386"/>
      <c r="B7" s="387"/>
      <c r="C7" s="388"/>
      <c r="D7" s="389"/>
      <c r="E7" s="346" t="s">
        <v>416</v>
      </c>
      <c r="F7" s="375"/>
      <c r="G7" s="346" t="s">
        <v>417</v>
      </c>
      <c r="H7" s="375"/>
      <c r="I7" s="346" t="s">
        <v>418</v>
      </c>
      <c r="J7" s="375"/>
      <c r="K7" s="346" t="s">
        <v>419</v>
      </c>
      <c r="L7" s="375"/>
      <c r="M7" s="398"/>
      <c r="N7" s="1"/>
      <c r="O7" s="175"/>
    </row>
    <row r="8" spans="1:15" s="176" customFormat="1" ht="13.5" customHeight="1">
      <c r="A8" s="386"/>
      <c r="B8" s="387"/>
      <c r="C8" s="124"/>
      <c r="D8" s="76" t="s">
        <v>360</v>
      </c>
      <c r="E8" s="76"/>
      <c r="F8" s="76" t="s">
        <v>360</v>
      </c>
      <c r="G8" s="76"/>
      <c r="H8" s="76" t="s">
        <v>360</v>
      </c>
      <c r="I8" s="76"/>
      <c r="J8" s="76" t="s">
        <v>360</v>
      </c>
      <c r="K8" s="76"/>
      <c r="L8" s="76" t="s">
        <v>360</v>
      </c>
      <c r="M8" s="177"/>
      <c r="N8" s="1"/>
      <c r="O8" s="175"/>
    </row>
    <row r="9" spans="1:15" s="176" customFormat="1" ht="13.5" customHeight="1">
      <c r="A9" s="388"/>
      <c r="B9" s="389"/>
      <c r="C9" s="178" t="s">
        <v>385</v>
      </c>
      <c r="D9" s="179" t="s">
        <v>420</v>
      </c>
      <c r="E9" s="180" t="s">
        <v>387</v>
      </c>
      <c r="F9" s="180" t="s">
        <v>421</v>
      </c>
      <c r="G9" s="180" t="s">
        <v>389</v>
      </c>
      <c r="H9" s="180" t="s">
        <v>422</v>
      </c>
      <c r="I9" s="180" t="s">
        <v>423</v>
      </c>
      <c r="J9" s="180" t="s">
        <v>424</v>
      </c>
      <c r="K9" s="180" t="s">
        <v>425</v>
      </c>
      <c r="L9" s="180" t="s">
        <v>426</v>
      </c>
      <c r="M9" s="180" t="s">
        <v>427</v>
      </c>
      <c r="N9" s="1"/>
      <c r="O9" s="175"/>
    </row>
    <row r="10" spans="1:15" ht="13.5" customHeight="1">
      <c r="A10" s="382" t="s">
        <v>428</v>
      </c>
      <c r="B10" s="383"/>
      <c r="C10" s="181"/>
      <c r="D10" s="182">
        <f aca="true" t="shared" si="0" ref="D10:D20">IF(AND(ISNUMBER(C10),ISNUMBER(M10),M10&lt;&gt;0),C10/M10,0)</f>
        <v>0</v>
      </c>
      <c r="E10" s="181"/>
      <c r="F10" s="182">
        <f aca="true" t="shared" si="1" ref="F10:F47">IF(AND(ISNUMBER(E10),ISNUMBER(M10),M10&lt;&gt;0),E10/M10,0)</f>
        <v>0</v>
      </c>
      <c r="G10" s="181"/>
      <c r="H10" s="182">
        <f aca="true" t="shared" si="2" ref="H10:H47">IF(AND(ISNUMBER(G10),ISNUMBER(M10),M10&lt;&gt;0),G10/M10,0)</f>
        <v>0</v>
      </c>
      <c r="I10" s="181"/>
      <c r="J10" s="182">
        <f aca="true" t="shared" si="3" ref="J10:J47">IF(AND(ISNUMBER(I10),ISNUMBER(M10),M10&lt;&gt;0),I10/M10,0)</f>
        <v>0</v>
      </c>
      <c r="K10" s="183">
        <f aca="true" t="shared" si="4" ref="K10:K46">SUM(E10,G10,I10)</f>
        <v>0</v>
      </c>
      <c r="L10" s="182">
        <f aca="true" t="shared" si="5" ref="L10:L47">IF(AND(ISNUMBER(K10),ISNUMBER(M10),M10&lt;&gt;0),K10/M10,0)</f>
        <v>0</v>
      </c>
      <c r="M10" s="183">
        <f aca="true" t="shared" si="6" ref="M10:M47">SUM(C10,K10)</f>
        <v>0</v>
      </c>
      <c r="N10" s="1"/>
      <c r="O10" s="172"/>
    </row>
    <row r="11" spans="1:15" ht="13.5" customHeight="1">
      <c r="A11" s="380" t="s">
        <v>393</v>
      </c>
      <c r="B11" s="153" t="s">
        <v>375</v>
      </c>
      <c r="C11" s="181" t="s">
        <v>73</v>
      </c>
      <c r="D11" s="182">
        <f t="shared" si="0"/>
        <v>0</v>
      </c>
      <c r="E11" s="181"/>
      <c r="F11" s="182">
        <f t="shared" si="1"/>
        <v>0</v>
      </c>
      <c r="G11" s="181"/>
      <c r="H11" s="182">
        <f t="shared" si="2"/>
        <v>0</v>
      </c>
      <c r="I11" s="181"/>
      <c r="J11" s="182">
        <f t="shared" si="3"/>
        <v>0</v>
      </c>
      <c r="K11" s="183">
        <f t="shared" si="4"/>
        <v>0</v>
      </c>
      <c r="L11" s="182">
        <f t="shared" si="5"/>
        <v>0</v>
      </c>
      <c r="M11" s="183">
        <f t="shared" si="6"/>
        <v>0</v>
      </c>
      <c r="N11" s="1"/>
      <c r="O11" s="172"/>
    </row>
    <row r="12" spans="1:15" ht="17.25" customHeight="1">
      <c r="A12" s="381"/>
      <c r="B12" s="154" t="s">
        <v>394</v>
      </c>
      <c r="C12" s="181" t="s">
        <v>73</v>
      </c>
      <c r="D12" s="182">
        <f t="shared" si="0"/>
        <v>0</v>
      </c>
      <c r="E12" s="181"/>
      <c r="F12" s="182">
        <f t="shared" si="1"/>
        <v>0</v>
      </c>
      <c r="G12" s="181"/>
      <c r="H12" s="182">
        <f t="shared" si="2"/>
        <v>0</v>
      </c>
      <c r="I12" s="181"/>
      <c r="J12" s="182">
        <f t="shared" si="3"/>
        <v>0</v>
      </c>
      <c r="K12" s="183">
        <f t="shared" si="4"/>
        <v>0</v>
      </c>
      <c r="L12" s="182">
        <f t="shared" si="5"/>
        <v>0</v>
      </c>
      <c r="M12" s="183">
        <f t="shared" si="6"/>
        <v>0</v>
      </c>
      <c r="N12" s="1"/>
      <c r="O12" s="172"/>
    </row>
    <row r="13" spans="1:15" ht="13.5" customHeight="1">
      <c r="A13" s="380" t="s">
        <v>395</v>
      </c>
      <c r="B13" s="153" t="s">
        <v>375</v>
      </c>
      <c r="C13" s="181" t="s">
        <v>73</v>
      </c>
      <c r="D13" s="182">
        <f t="shared" si="0"/>
        <v>0</v>
      </c>
      <c r="E13" s="181"/>
      <c r="F13" s="182">
        <f t="shared" si="1"/>
        <v>0</v>
      </c>
      <c r="G13" s="181"/>
      <c r="H13" s="182">
        <f t="shared" si="2"/>
        <v>0</v>
      </c>
      <c r="I13" s="181"/>
      <c r="J13" s="182">
        <f t="shared" si="3"/>
        <v>0</v>
      </c>
      <c r="K13" s="183">
        <f t="shared" si="4"/>
        <v>0</v>
      </c>
      <c r="L13" s="182">
        <f t="shared" si="5"/>
        <v>0</v>
      </c>
      <c r="M13" s="183">
        <f t="shared" si="6"/>
        <v>0</v>
      </c>
      <c r="N13" s="1"/>
      <c r="O13" s="172"/>
    </row>
    <row r="14" spans="1:15" ht="13.5" customHeight="1">
      <c r="A14" s="381"/>
      <c r="B14" s="154" t="s">
        <v>394</v>
      </c>
      <c r="C14" s="181" t="s">
        <v>73</v>
      </c>
      <c r="D14" s="182">
        <f t="shared" si="0"/>
        <v>0</v>
      </c>
      <c r="E14" s="181"/>
      <c r="F14" s="182">
        <f t="shared" si="1"/>
        <v>0</v>
      </c>
      <c r="G14" s="181"/>
      <c r="H14" s="182">
        <f t="shared" si="2"/>
        <v>0</v>
      </c>
      <c r="I14" s="181"/>
      <c r="J14" s="182">
        <f t="shared" si="3"/>
        <v>0</v>
      </c>
      <c r="K14" s="183">
        <f t="shared" si="4"/>
        <v>0</v>
      </c>
      <c r="L14" s="182">
        <f t="shared" si="5"/>
        <v>0</v>
      </c>
      <c r="M14" s="183">
        <f t="shared" si="6"/>
        <v>0</v>
      </c>
      <c r="N14" s="1"/>
      <c r="O14" s="172"/>
    </row>
    <row r="15" spans="1:15" ht="13.5" customHeight="1">
      <c r="A15" s="380" t="s">
        <v>396</v>
      </c>
      <c r="B15" s="153" t="s">
        <v>375</v>
      </c>
      <c r="C15" s="181" t="s">
        <v>73</v>
      </c>
      <c r="D15" s="182">
        <f t="shared" si="0"/>
        <v>0</v>
      </c>
      <c r="E15" s="181"/>
      <c r="F15" s="182">
        <f t="shared" si="1"/>
        <v>0</v>
      </c>
      <c r="G15" s="181"/>
      <c r="H15" s="182">
        <f t="shared" si="2"/>
        <v>0</v>
      </c>
      <c r="I15" s="181"/>
      <c r="J15" s="182">
        <f t="shared" si="3"/>
        <v>0</v>
      </c>
      <c r="K15" s="183">
        <f t="shared" si="4"/>
        <v>0</v>
      </c>
      <c r="L15" s="182">
        <f t="shared" si="5"/>
        <v>0</v>
      </c>
      <c r="M15" s="183">
        <f t="shared" si="6"/>
        <v>0</v>
      </c>
      <c r="N15" s="1"/>
      <c r="O15" s="172"/>
    </row>
    <row r="16" spans="1:15" ht="13.5" customHeight="1">
      <c r="A16" s="381"/>
      <c r="B16" s="154" t="s">
        <v>394</v>
      </c>
      <c r="C16" s="181" t="s">
        <v>73</v>
      </c>
      <c r="D16" s="182">
        <f t="shared" si="0"/>
        <v>0</v>
      </c>
      <c r="E16" s="181"/>
      <c r="F16" s="182">
        <f t="shared" si="1"/>
        <v>0</v>
      </c>
      <c r="G16" s="181"/>
      <c r="H16" s="182">
        <f t="shared" si="2"/>
        <v>0</v>
      </c>
      <c r="I16" s="181"/>
      <c r="J16" s="182">
        <f t="shared" si="3"/>
        <v>0</v>
      </c>
      <c r="K16" s="183">
        <f t="shared" si="4"/>
        <v>0</v>
      </c>
      <c r="L16" s="182">
        <f t="shared" si="5"/>
        <v>0</v>
      </c>
      <c r="M16" s="183">
        <f t="shared" si="6"/>
        <v>0</v>
      </c>
      <c r="N16" s="1"/>
      <c r="O16" s="172"/>
    </row>
    <row r="17" spans="1:15" ht="13.5" customHeight="1">
      <c r="A17" s="380" t="s">
        <v>397</v>
      </c>
      <c r="B17" s="153" t="s">
        <v>398</v>
      </c>
      <c r="C17" s="181" t="s">
        <v>73</v>
      </c>
      <c r="D17" s="182">
        <f t="shared" si="0"/>
        <v>0</v>
      </c>
      <c r="E17" s="181"/>
      <c r="F17" s="182">
        <f t="shared" si="1"/>
        <v>0</v>
      </c>
      <c r="G17" s="317"/>
      <c r="H17" s="318">
        <f t="shared" si="2"/>
        <v>0</v>
      </c>
      <c r="I17" s="317"/>
      <c r="J17" s="182">
        <f t="shared" si="3"/>
        <v>0</v>
      </c>
      <c r="K17" s="183">
        <f t="shared" si="4"/>
        <v>0</v>
      </c>
      <c r="L17" s="182">
        <f t="shared" si="5"/>
        <v>0</v>
      </c>
      <c r="M17" s="183">
        <f t="shared" si="6"/>
        <v>0</v>
      </c>
      <c r="N17" s="1"/>
      <c r="O17" s="172"/>
    </row>
    <row r="18" spans="1:15" ht="13.5" customHeight="1">
      <c r="A18" s="381"/>
      <c r="B18" s="154" t="s">
        <v>394</v>
      </c>
      <c r="C18" s="181" t="s">
        <v>73</v>
      </c>
      <c r="D18" s="182">
        <f t="shared" si="0"/>
        <v>0</v>
      </c>
      <c r="E18" s="181"/>
      <c r="F18" s="182">
        <f t="shared" si="1"/>
        <v>0</v>
      </c>
      <c r="G18" s="317"/>
      <c r="H18" s="318">
        <f t="shared" si="2"/>
        <v>0</v>
      </c>
      <c r="I18" s="317"/>
      <c r="J18" s="182">
        <f t="shared" si="3"/>
        <v>0</v>
      </c>
      <c r="K18" s="183">
        <f t="shared" si="4"/>
        <v>0</v>
      </c>
      <c r="L18" s="182">
        <f t="shared" si="5"/>
        <v>0</v>
      </c>
      <c r="M18" s="183">
        <f t="shared" si="6"/>
        <v>0</v>
      </c>
      <c r="N18" s="1"/>
      <c r="O18" s="172"/>
    </row>
    <row r="19" spans="1:15" ht="13.5" customHeight="1">
      <c r="A19" s="380" t="s">
        <v>399</v>
      </c>
      <c r="B19" s="153" t="s">
        <v>400</v>
      </c>
      <c r="C19" s="315" t="s">
        <v>77</v>
      </c>
      <c r="D19" s="182">
        <f t="shared" si="0"/>
        <v>0</v>
      </c>
      <c r="E19" s="181">
        <v>0</v>
      </c>
      <c r="F19" s="182">
        <f>IF(AND(ISNUMBER(E19),ISNUMBER(M19),M19&lt;&gt;0),E19/M19,0)</f>
        <v>0</v>
      </c>
      <c r="G19" s="317" t="s">
        <v>77</v>
      </c>
      <c r="H19" s="318">
        <f>IF(AND(ISNUMBER(G19),ISNUMBER(M19),M19&lt;&gt;0),G19/M19,0)</f>
        <v>0</v>
      </c>
      <c r="I19" s="317" t="s">
        <v>77</v>
      </c>
      <c r="J19" s="182">
        <f t="shared" si="3"/>
        <v>0</v>
      </c>
      <c r="K19" s="183">
        <f t="shared" si="4"/>
        <v>0</v>
      </c>
      <c r="L19" s="182">
        <f t="shared" si="5"/>
        <v>0</v>
      </c>
      <c r="M19" s="183">
        <f t="shared" si="6"/>
        <v>0</v>
      </c>
      <c r="N19" s="1"/>
      <c r="O19" s="172"/>
    </row>
    <row r="20" spans="1:15" ht="13.5" customHeight="1">
      <c r="A20" s="381"/>
      <c r="B20" s="154" t="s">
        <v>394</v>
      </c>
      <c r="C20" s="315" t="s">
        <v>77</v>
      </c>
      <c r="D20" s="182">
        <f t="shared" si="0"/>
        <v>0</v>
      </c>
      <c r="E20" s="181">
        <v>0</v>
      </c>
      <c r="F20" s="182">
        <f>IF(AND(ISNUMBER(E20),ISNUMBER(M20),M20&lt;&gt;0),E20/M20,0)</f>
        <v>0</v>
      </c>
      <c r="G20" s="317" t="s">
        <v>77</v>
      </c>
      <c r="H20" s="318">
        <f>IF(AND(ISNUMBER(G20),ISNUMBER(M20),M20&lt;&gt;0),G20/M20,0)</f>
        <v>0</v>
      </c>
      <c r="I20" s="317" t="s">
        <v>77</v>
      </c>
      <c r="J20" s="182">
        <f t="shared" si="3"/>
        <v>0</v>
      </c>
      <c r="K20" s="183">
        <f t="shared" si="4"/>
        <v>0</v>
      </c>
      <c r="L20" s="182">
        <f t="shared" si="5"/>
        <v>0</v>
      </c>
      <c r="M20" s="183">
        <f t="shared" si="6"/>
        <v>0</v>
      </c>
      <c r="N20" s="1"/>
      <c r="O20" s="172"/>
    </row>
    <row r="21" spans="1:15" ht="13.5" customHeight="1">
      <c r="A21" s="380" t="s">
        <v>401</v>
      </c>
      <c r="B21" s="153" t="s">
        <v>400</v>
      </c>
      <c r="C21" s="183">
        <f>'[1]e.2'!D11</f>
        <v>0</v>
      </c>
      <c r="D21" s="182">
        <f aca="true" t="shared" si="7" ref="D21:D47">IF(AND(ISNUMBER(C21),ISNUMBER(M21),M21&lt;&gt;0),C21/M21,0)</f>
        <v>0</v>
      </c>
      <c r="E21" s="183">
        <f>'[1]e.2'!D8</f>
        <v>0</v>
      </c>
      <c r="F21" s="182">
        <f t="shared" si="1"/>
        <v>0</v>
      </c>
      <c r="G21" s="183">
        <f>'[1]e.2'!D9</f>
        <v>0</v>
      </c>
      <c r="H21" s="182">
        <f t="shared" si="2"/>
        <v>0</v>
      </c>
      <c r="I21" s="183">
        <f>'[1]e.2'!D10</f>
        <v>0</v>
      </c>
      <c r="J21" s="182">
        <f t="shared" si="3"/>
        <v>0</v>
      </c>
      <c r="K21" s="183">
        <f t="shared" si="4"/>
        <v>0</v>
      </c>
      <c r="L21" s="182">
        <f t="shared" si="5"/>
        <v>0</v>
      </c>
      <c r="M21" s="183">
        <f t="shared" si="6"/>
        <v>0</v>
      </c>
      <c r="N21" s="1"/>
      <c r="O21" s="172"/>
    </row>
    <row r="22" spans="1:15" ht="13.5" customHeight="1">
      <c r="A22" s="381"/>
      <c r="B22" s="154" t="s">
        <v>394</v>
      </c>
      <c r="C22" s="183">
        <f>'[1]e.2'!H11</f>
        <v>0</v>
      </c>
      <c r="D22" s="182">
        <f t="shared" si="7"/>
        <v>0</v>
      </c>
      <c r="E22" s="183">
        <f>'[1]e.2'!H8</f>
        <v>0</v>
      </c>
      <c r="F22" s="182">
        <f t="shared" si="1"/>
        <v>0</v>
      </c>
      <c r="G22" s="183">
        <f>'[1]e.2'!H9</f>
        <v>0</v>
      </c>
      <c r="H22" s="182">
        <f t="shared" si="2"/>
        <v>0</v>
      </c>
      <c r="I22" s="183">
        <f>'[1]e.2'!H10</f>
        <v>0</v>
      </c>
      <c r="J22" s="182">
        <f t="shared" si="3"/>
        <v>0</v>
      </c>
      <c r="K22" s="183">
        <f t="shared" si="4"/>
        <v>0</v>
      </c>
      <c r="L22" s="182">
        <f t="shared" si="5"/>
        <v>0</v>
      </c>
      <c r="M22" s="183">
        <f t="shared" si="6"/>
        <v>0</v>
      </c>
      <c r="N22" s="1"/>
      <c r="O22" s="172"/>
    </row>
    <row r="23" spans="1:15" ht="13.5" customHeight="1">
      <c r="A23" s="380" t="s">
        <v>402</v>
      </c>
      <c r="B23" s="153" t="s">
        <v>403</v>
      </c>
      <c r="C23" s="181" t="s">
        <v>77</v>
      </c>
      <c r="D23" s="182">
        <f t="shared" si="7"/>
        <v>0</v>
      </c>
      <c r="E23" s="181">
        <v>0</v>
      </c>
      <c r="F23" s="182">
        <f t="shared" si="1"/>
        <v>0</v>
      </c>
      <c r="G23" s="181" t="s">
        <v>77</v>
      </c>
      <c r="H23" s="182">
        <f t="shared" si="2"/>
        <v>0</v>
      </c>
      <c r="I23" s="181" t="s">
        <v>77</v>
      </c>
      <c r="J23" s="182">
        <f t="shared" si="3"/>
        <v>0</v>
      </c>
      <c r="K23" s="183">
        <f t="shared" si="4"/>
        <v>0</v>
      </c>
      <c r="L23" s="182">
        <f t="shared" si="5"/>
        <v>0</v>
      </c>
      <c r="M23" s="183">
        <f t="shared" si="6"/>
        <v>0</v>
      </c>
      <c r="N23" s="1"/>
      <c r="O23" s="172"/>
    </row>
    <row r="24" spans="1:15" ht="13.5" customHeight="1">
      <c r="A24" s="381"/>
      <c r="B24" s="154" t="s">
        <v>394</v>
      </c>
      <c r="C24" s="181" t="s">
        <v>77</v>
      </c>
      <c r="D24" s="182">
        <f t="shared" si="7"/>
        <v>0</v>
      </c>
      <c r="E24" s="181">
        <v>0</v>
      </c>
      <c r="F24" s="182">
        <f t="shared" si="1"/>
        <v>0</v>
      </c>
      <c r="G24" s="181" t="s">
        <v>77</v>
      </c>
      <c r="H24" s="182">
        <f t="shared" si="2"/>
        <v>0</v>
      </c>
      <c r="I24" s="181" t="s">
        <v>77</v>
      </c>
      <c r="J24" s="182">
        <f t="shared" si="3"/>
        <v>0</v>
      </c>
      <c r="K24" s="183">
        <f t="shared" si="4"/>
        <v>0</v>
      </c>
      <c r="L24" s="182">
        <f t="shared" si="5"/>
        <v>0</v>
      </c>
      <c r="M24" s="183">
        <f t="shared" si="6"/>
        <v>0</v>
      </c>
      <c r="N24" s="1"/>
      <c r="O24" s="172"/>
    </row>
    <row r="25" spans="1:15" ht="13.5" customHeight="1">
      <c r="A25" s="380" t="s">
        <v>404</v>
      </c>
      <c r="B25" s="153" t="s">
        <v>375</v>
      </c>
      <c r="C25" s="181" t="s">
        <v>73</v>
      </c>
      <c r="D25" s="182">
        <f t="shared" si="7"/>
        <v>0</v>
      </c>
      <c r="E25" s="181"/>
      <c r="F25" s="182">
        <f t="shared" si="1"/>
        <v>0</v>
      </c>
      <c r="G25" s="181"/>
      <c r="H25" s="182">
        <f t="shared" si="2"/>
        <v>0</v>
      </c>
      <c r="I25" s="181"/>
      <c r="J25" s="182">
        <f t="shared" si="3"/>
        <v>0</v>
      </c>
      <c r="K25" s="183">
        <f t="shared" si="4"/>
        <v>0</v>
      </c>
      <c r="L25" s="182">
        <f t="shared" si="5"/>
        <v>0</v>
      </c>
      <c r="M25" s="183">
        <f t="shared" si="6"/>
        <v>0</v>
      </c>
      <c r="N25" s="1"/>
      <c r="O25" s="172"/>
    </row>
    <row r="26" spans="1:15" ht="12" customHeight="1">
      <c r="A26" s="381"/>
      <c r="B26" s="154" t="s">
        <v>394</v>
      </c>
      <c r="C26" s="181" t="s">
        <v>73</v>
      </c>
      <c r="D26" s="182">
        <f t="shared" si="7"/>
        <v>0</v>
      </c>
      <c r="E26" s="184"/>
      <c r="F26" s="182">
        <f t="shared" si="1"/>
        <v>0</v>
      </c>
      <c r="G26" s="184"/>
      <c r="H26" s="182">
        <f t="shared" si="2"/>
        <v>0</v>
      </c>
      <c r="I26" s="184"/>
      <c r="J26" s="182">
        <f t="shared" si="3"/>
        <v>0</v>
      </c>
      <c r="K26" s="185">
        <f t="shared" si="4"/>
        <v>0</v>
      </c>
      <c r="L26" s="182">
        <f t="shared" si="5"/>
        <v>0</v>
      </c>
      <c r="M26" s="183">
        <f t="shared" si="6"/>
        <v>0</v>
      </c>
      <c r="N26" s="1"/>
      <c r="O26" s="172"/>
    </row>
    <row r="27" spans="1:15" ht="13.5" customHeight="1">
      <c r="A27" s="380" t="s">
        <v>405</v>
      </c>
      <c r="B27" s="153" t="s">
        <v>375</v>
      </c>
      <c r="C27" s="315" t="s">
        <v>77</v>
      </c>
      <c r="D27" s="182">
        <f t="shared" si="7"/>
        <v>0</v>
      </c>
      <c r="E27" s="181">
        <v>0</v>
      </c>
      <c r="F27" s="182">
        <f t="shared" si="1"/>
        <v>0</v>
      </c>
      <c r="G27" s="319" t="s">
        <v>77</v>
      </c>
      <c r="H27" s="318">
        <f t="shared" si="2"/>
        <v>0</v>
      </c>
      <c r="I27" s="319" t="s">
        <v>77</v>
      </c>
      <c r="J27" s="182">
        <f t="shared" si="3"/>
        <v>0</v>
      </c>
      <c r="K27" s="183">
        <f t="shared" si="4"/>
        <v>0</v>
      </c>
      <c r="L27" s="182">
        <f t="shared" si="5"/>
        <v>0</v>
      </c>
      <c r="M27" s="183">
        <f t="shared" si="6"/>
        <v>0</v>
      </c>
      <c r="N27" s="1"/>
      <c r="O27" s="172"/>
    </row>
    <row r="28" spans="1:15" ht="13.5" customHeight="1">
      <c r="A28" s="381"/>
      <c r="B28" s="154" t="s">
        <v>394</v>
      </c>
      <c r="C28" s="315" t="s">
        <v>77</v>
      </c>
      <c r="D28" s="182">
        <f t="shared" si="7"/>
        <v>0</v>
      </c>
      <c r="E28" s="181">
        <v>0</v>
      </c>
      <c r="F28" s="182">
        <f t="shared" si="1"/>
        <v>0</v>
      </c>
      <c r="G28" s="319" t="s">
        <v>77</v>
      </c>
      <c r="H28" s="318">
        <f t="shared" si="2"/>
        <v>0</v>
      </c>
      <c r="I28" s="319" t="s">
        <v>77</v>
      </c>
      <c r="J28" s="182">
        <f t="shared" si="3"/>
        <v>0</v>
      </c>
      <c r="K28" s="183">
        <f t="shared" si="4"/>
        <v>0</v>
      </c>
      <c r="L28" s="182">
        <f t="shared" si="5"/>
        <v>0</v>
      </c>
      <c r="M28" s="183">
        <f t="shared" si="6"/>
        <v>0</v>
      </c>
      <c r="N28" s="1"/>
      <c r="O28" s="172"/>
    </row>
    <row r="29" spans="1:15" ht="13.5" customHeight="1">
      <c r="A29" s="376" t="s">
        <v>406</v>
      </c>
      <c r="B29" s="153" t="s">
        <v>375</v>
      </c>
      <c r="C29" s="181" t="s">
        <v>73</v>
      </c>
      <c r="D29" s="182">
        <f t="shared" si="7"/>
        <v>0</v>
      </c>
      <c r="E29" s="181"/>
      <c r="F29" s="182">
        <f t="shared" si="1"/>
        <v>0</v>
      </c>
      <c r="G29" s="181"/>
      <c r="H29" s="182">
        <f t="shared" si="2"/>
        <v>0</v>
      </c>
      <c r="I29" s="181"/>
      <c r="J29" s="182">
        <f t="shared" si="3"/>
        <v>0</v>
      </c>
      <c r="K29" s="183">
        <f t="shared" si="4"/>
        <v>0</v>
      </c>
      <c r="L29" s="182">
        <f t="shared" si="5"/>
        <v>0</v>
      </c>
      <c r="M29" s="183">
        <f t="shared" si="6"/>
        <v>0</v>
      </c>
      <c r="N29" s="1"/>
      <c r="O29" s="172"/>
    </row>
    <row r="30" spans="1:15" ht="13.5" customHeight="1">
      <c r="A30" s="377"/>
      <c r="B30" s="154" t="s">
        <v>394</v>
      </c>
      <c r="C30" s="181" t="s">
        <v>73</v>
      </c>
      <c r="D30" s="182">
        <f t="shared" si="7"/>
        <v>0</v>
      </c>
      <c r="E30" s="181"/>
      <c r="F30" s="182">
        <f t="shared" si="1"/>
        <v>0</v>
      </c>
      <c r="G30" s="181"/>
      <c r="H30" s="182">
        <f t="shared" si="2"/>
        <v>0</v>
      </c>
      <c r="I30" s="181"/>
      <c r="J30" s="182">
        <f t="shared" si="3"/>
        <v>0</v>
      </c>
      <c r="K30" s="183">
        <f t="shared" si="4"/>
        <v>0</v>
      </c>
      <c r="L30" s="182">
        <f t="shared" si="5"/>
        <v>0</v>
      </c>
      <c r="M30" s="183">
        <f t="shared" si="6"/>
        <v>0</v>
      </c>
      <c r="N30" s="1"/>
      <c r="O30" s="172"/>
    </row>
    <row r="31" spans="1:15" ht="13.5" customHeight="1">
      <c r="A31" s="376" t="s">
        <v>407</v>
      </c>
      <c r="B31" s="153" t="s">
        <v>375</v>
      </c>
      <c r="C31" s="181" t="s">
        <v>73</v>
      </c>
      <c r="D31" s="182">
        <f t="shared" si="7"/>
        <v>0</v>
      </c>
      <c r="E31" s="181"/>
      <c r="F31" s="182">
        <f t="shared" si="1"/>
        <v>0</v>
      </c>
      <c r="G31" s="181"/>
      <c r="H31" s="182">
        <f t="shared" si="2"/>
        <v>0</v>
      </c>
      <c r="I31" s="181"/>
      <c r="J31" s="182">
        <f t="shared" si="3"/>
        <v>0</v>
      </c>
      <c r="K31" s="183">
        <f t="shared" si="4"/>
        <v>0</v>
      </c>
      <c r="L31" s="182">
        <f t="shared" si="5"/>
        <v>0</v>
      </c>
      <c r="M31" s="183">
        <f t="shared" si="6"/>
        <v>0</v>
      </c>
      <c r="N31" s="1"/>
      <c r="O31" s="172"/>
    </row>
    <row r="32" spans="1:15" ht="13.5" customHeight="1">
      <c r="A32" s="377"/>
      <c r="B32" s="154" t="s">
        <v>394</v>
      </c>
      <c r="C32" s="181" t="s">
        <v>73</v>
      </c>
      <c r="D32" s="182">
        <f t="shared" si="7"/>
        <v>0</v>
      </c>
      <c r="E32" s="181"/>
      <c r="F32" s="182">
        <f t="shared" si="1"/>
        <v>0</v>
      </c>
      <c r="G32" s="181"/>
      <c r="H32" s="182">
        <f t="shared" si="2"/>
        <v>0</v>
      </c>
      <c r="I32" s="181"/>
      <c r="J32" s="182">
        <f t="shared" si="3"/>
        <v>0</v>
      </c>
      <c r="K32" s="183">
        <f t="shared" si="4"/>
        <v>0</v>
      </c>
      <c r="L32" s="182">
        <f t="shared" si="5"/>
        <v>0</v>
      </c>
      <c r="M32" s="183">
        <f t="shared" si="6"/>
        <v>0</v>
      </c>
      <c r="N32" s="1"/>
      <c r="O32" s="172"/>
    </row>
    <row r="33" spans="1:15" ht="13.5" customHeight="1">
      <c r="A33" s="376" t="s">
        <v>408</v>
      </c>
      <c r="B33" s="153" t="s">
        <v>409</v>
      </c>
      <c r="C33" s="316" t="s">
        <v>77</v>
      </c>
      <c r="D33" s="182">
        <f t="shared" si="7"/>
        <v>0</v>
      </c>
      <c r="E33" s="181">
        <v>0</v>
      </c>
      <c r="F33" s="182">
        <f t="shared" si="1"/>
        <v>0</v>
      </c>
      <c r="G33" s="181" t="s">
        <v>77</v>
      </c>
      <c r="H33" s="182">
        <f t="shared" si="2"/>
        <v>0</v>
      </c>
      <c r="I33" s="181" t="s">
        <v>77</v>
      </c>
      <c r="J33" s="182">
        <f t="shared" si="3"/>
        <v>0</v>
      </c>
      <c r="K33" s="183">
        <f t="shared" si="4"/>
        <v>0</v>
      </c>
      <c r="L33" s="182">
        <f t="shared" si="5"/>
        <v>0</v>
      </c>
      <c r="M33" s="183">
        <f t="shared" si="6"/>
        <v>0</v>
      </c>
      <c r="N33" s="1"/>
      <c r="O33" s="172"/>
    </row>
    <row r="34" spans="1:15" ht="13.5" customHeight="1">
      <c r="A34" s="377"/>
      <c r="B34" s="154" t="s">
        <v>394</v>
      </c>
      <c r="C34" s="316" t="s">
        <v>77</v>
      </c>
      <c r="D34" s="182">
        <f t="shared" si="7"/>
        <v>0</v>
      </c>
      <c r="E34" s="181">
        <v>0</v>
      </c>
      <c r="F34" s="182">
        <f t="shared" si="1"/>
        <v>0</v>
      </c>
      <c r="G34" s="181" t="s">
        <v>77</v>
      </c>
      <c r="H34" s="182">
        <f t="shared" si="2"/>
        <v>0</v>
      </c>
      <c r="I34" s="181" t="s">
        <v>77</v>
      </c>
      <c r="J34" s="182">
        <f t="shared" si="3"/>
        <v>0</v>
      </c>
      <c r="K34" s="183">
        <f t="shared" si="4"/>
        <v>0</v>
      </c>
      <c r="L34" s="182">
        <f t="shared" si="5"/>
        <v>0</v>
      </c>
      <c r="M34" s="183">
        <f t="shared" si="6"/>
        <v>0</v>
      </c>
      <c r="N34" s="1"/>
      <c r="O34" s="172"/>
    </row>
    <row r="35" spans="1:15" ht="13.5" customHeight="1">
      <c r="A35" s="376" t="s">
        <v>410</v>
      </c>
      <c r="B35" s="153" t="s">
        <v>409</v>
      </c>
      <c r="C35" s="316" t="s">
        <v>73</v>
      </c>
      <c r="D35" s="182">
        <f t="shared" si="7"/>
        <v>0</v>
      </c>
      <c r="E35" s="181"/>
      <c r="F35" s="182">
        <f t="shared" si="1"/>
        <v>0</v>
      </c>
      <c r="G35" s="181"/>
      <c r="H35" s="182">
        <f t="shared" si="2"/>
        <v>0</v>
      </c>
      <c r="I35" s="181"/>
      <c r="J35" s="182">
        <f t="shared" si="3"/>
        <v>0</v>
      </c>
      <c r="K35" s="183">
        <f t="shared" si="4"/>
        <v>0</v>
      </c>
      <c r="L35" s="182">
        <f t="shared" si="5"/>
        <v>0</v>
      </c>
      <c r="M35" s="183">
        <f t="shared" si="6"/>
        <v>0</v>
      </c>
      <c r="N35" s="1"/>
      <c r="O35" s="172"/>
    </row>
    <row r="36" spans="1:15" ht="13.5" customHeight="1">
      <c r="A36" s="377"/>
      <c r="B36" s="154" t="s">
        <v>394</v>
      </c>
      <c r="C36" s="316" t="s">
        <v>73</v>
      </c>
      <c r="D36" s="182">
        <f t="shared" si="7"/>
        <v>0</v>
      </c>
      <c r="E36" s="181"/>
      <c r="F36" s="182">
        <f t="shared" si="1"/>
        <v>0</v>
      </c>
      <c r="G36" s="181"/>
      <c r="H36" s="182">
        <f t="shared" si="2"/>
        <v>0</v>
      </c>
      <c r="I36" s="181"/>
      <c r="J36" s="182">
        <f t="shared" si="3"/>
        <v>0</v>
      </c>
      <c r="K36" s="183">
        <f t="shared" si="4"/>
        <v>0</v>
      </c>
      <c r="L36" s="182">
        <f t="shared" si="5"/>
        <v>0</v>
      </c>
      <c r="M36" s="183">
        <f t="shared" si="6"/>
        <v>0</v>
      </c>
      <c r="N36" s="1"/>
      <c r="O36" s="172"/>
    </row>
    <row r="37" spans="1:15" ht="13.5" customHeight="1">
      <c r="A37" s="376" t="s">
        <v>309</v>
      </c>
      <c r="B37" s="153" t="s">
        <v>375</v>
      </c>
      <c r="C37" s="316" t="s">
        <v>73</v>
      </c>
      <c r="D37" s="182">
        <f t="shared" si="7"/>
        <v>0</v>
      </c>
      <c r="E37" s="181"/>
      <c r="F37" s="182">
        <f t="shared" si="1"/>
        <v>0</v>
      </c>
      <c r="G37" s="181"/>
      <c r="H37" s="182">
        <f t="shared" si="2"/>
        <v>0</v>
      </c>
      <c r="I37" s="181"/>
      <c r="J37" s="182">
        <f t="shared" si="3"/>
        <v>0</v>
      </c>
      <c r="K37" s="183">
        <f t="shared" si="4"/>
        <v>0</v>
      </c>
      <c r="L37" s="182">
        <f t="shared" si="5"/>
        <v>0</v>
      </c>
      <c r="M37" s="183">
        <f t="shared" si="6"/>
        <v>0</v>
      </c>
      <c r="N37" s="1"/>
      <c r="O37" s="172"/>
    </row>
    <row r="38" spans="1:15" ht="13.5" customHeight="1">
      <c r="A38" s="377"/>
      <c r="B38" s="154" t="s">
        <v>394</v>
      </c>
      <c r="C38" s="316" t="s">
        <v>73</v>
      </c>
      <c r="D38" s="182">
        <f t="shared" si="7"/>
        <v>0</v>
      </c>
      <c r="E38" s="181"/>
      <c r="F38" s="182">
        <f t="shared" si="1"/>
        <v>0</v>
      </c>
      <c r="G38" s="181"/>
      <c r="H38" s="182">
        <f t="shared" si="2"/>
        <v>0</v>
      </c>
      <c r="I38" s="181"/>
      <c r="J38" s="182">
        <f t="shared" si="3"/>
        <v>0</v>
      </c>
      <c r="K38" s="183">
        <f t="shared" si="4"/>
        <v>0</v>
      </c>
      <c r="L38" s="182">
        <f t="shared" si="5"/>
        <v>0</v>
      </c>
      <c r="M38" s="183">
        <f t="shared" si="6"/>
        <v>0</v>
      </c>
      <c r="N38" s="1"/>
      <c r="O38" s="172"/>
    </row>
    <row r="39" spans="1:15" ht="13.5" customHeight="1">
      <c r="A39" s="376" t="s">
        <v>310</v>
      </c>
      <c r="B39" s="153" t="s">
        <v>409</v>
      </c>
      <c r="C39" s="316" t="s">
        <v>73</v>
      </c>
      <c r="D39" s="182">
        <f t="shared" si="7"/>
        <v>0</v>
      </c>
      <c r="E39" s="181"/>
      <c r="F39" s="182">
        <f t="shared" si="1"/>
        <v>0</v>
      </c>
      <c r="G39" s="181"/>
      <c r="H39" s="182">
        <f t="shared" si="2"/>
        <v>0</v>
      </c>
      <c r="I39" s="181"/>
      <c r="J39" s="182">
        <f t="shared" si="3"/>
        <v>0</v>
      </c>
      <c r="K39" s="183">
        <f t="shared" si="4"/>
        <v>0</v>
      </c>
      <c r="L39" s="182">
        <f t="shared" si="5"/>
        <v>0</v>
      </c>
      <c r="M39" s="183">
        <f t="shared" si="6"/>
        <v>0</v>
      </c>
      <c r="N39" s="1"/>
      <c r="O39" s="172"/>
    </row>
    <row r="40" spans="1:15" ht="13.5" customHeight="1">
      <c r="A40" s="377"/>
      <c r="B40" s="154" t="s">
        <v>394</v>
      </c>
      <c r="C40" s="316" t="s">
        <v>73</v>
      </c>
      <c r="D40" s="182">
        <f t="shared" si="7"/>
        <v>0</v>
      </c>
      <c r="E40" s="181"/>
      <c r="F40" s="182">
        <f t="shared" si="1"/>
        <v>0</v>
      </c>
      <c r="G40" s="181"/>
      <c r="H40" s="182">
        <f t="shared" si="2"/>
        <v>0</v>
      </c>
      <c r="I40" s="181"/>
      <c r="J40" s="182">
        <f t="shared" si="3"/>
        <v>0</v>
      </c>
      <c r="K40" s="183">
        <f t="shared" si="4"/>
        <v>0</v>
      </c>
      <c r="L40" s="182">
        <f t="shared" si="5"/>
        <v>0</v>
      </c>
      <c r="M40" s="183">
        <f t="shared" si="6"/>
        <v>0</v>
      </c>
      <c r="N40" s="1"/>
      <c r="O40" s="172"/>
    </row>
    <row r="41" spans="1:15" ht="13.5" customHeight="1">
      <c r="A41" s="376" t="s">
        <v>311</v>
      </c>
      <c r="B41" s="153" t="s">
        <v>375</v>
      </c>
      <c r="C41" s="316" t="s">
        <v>73</v>
      </c>
      <c r="D41" s="182">
        <f t="shared" si="7"/>
        <v>0</v>
      </c>
      <c r="E41" s="181"/>
      <c r="F41" s="182">
        <f t="shared" si="1"/>
        <v>0</v>
      </c>
      <c r="G41" s="181"/>
      <c r="H41" s="182">
        <f t="shared" si="2"/>
        <v>0</v>
      </c>
      <c r="I41" s="181"/>
      <c r="J41" s="182">
        <f t="shared" si="3"/>
        <v>0</v>
      </c>
      <c r="K41" s="183">
        <f t="shared" si="4"/>
        <v>0</v>
      </c>
      <c r="L41" s="182">
        <f t="shared" si="5"/>
        <v>0</v>
      </c>
      <c r="M41" s="183">
        <f t="shared" si="6"/>
        <v>0</v>
      </c>
      <c r="N41" s="1"/>
      <c r="O41" s="172"/>
    </row>
    <row r="42" spans="1:15" ht="13.5" customHeight="1">
      <c r="A42" s="377"/>
      <c r="B42" s="154" t="s">
        <v>394</v>
      </c>
      <c r="C42" s="316" t="s">
        <v>73</v>
      </c>
      <c r="D42" s="182">
        <f t="shared" si="7"/>
        <v>0</v>
      </c>
      <c r="E42" s="181"/>
      <c r="F42" s="182">
        <f t="shared" si="1"/>
        <v>0</v>
      </c>
      <c r="G42" s="181"/>
      <c r="H42" s="182">
        <f t="shared" si="2"/>
        <v>0</v>
      </c>
      <c r="I42" s="181"/>
      <c r="J42" s="182">
        <f t="shared" si="3"/>
        <v>0</v>
      </c>
      <c r="K42" s="183">
        <f t="shared" si="4"/>
        <v>0</v>
      </c>
      <c r="L42" s="182">
        <f t="shared" si="5"/>
        <v>0</v>
      </c>
      <c r="M42" s="183">
        <f t="shared" si="6"/>
        <v>0</v>
      </c>
      <c r="N42" s="1"/>
      <c r="O42" s="172"/>
    </row>
    <row r="43" spans="1:15" ht="13.5" customHeight="1">
      <c r="A43" s="376" t="s">
        <v>429</v>
      </c>
      <c r="B43" s="153" t="s">
        <v>409</v>
      </c>
      <c r="C43" s="316" t="s">
        <v>77</v>
      </c>
      <c r="D43" s="182">
        <f t="shared" si="7"/>
        <v>0</v>
      </c>
      <c r="E43" s="181">
        <v>0</v>
      </c>
      <c r="F43" s="182">
        <f t="shared" si="1"/>
        <v>0</v>
      </c>
      <c r="G43" s="181" t="s">
        <v>77</v>
      </c>
      <c r="H43" s="182">
        <f t="shared" si="2"/>
        <v>0</v>
      </c>
      <c r="I43" s="181" t="s">
        <v>77</v>
      </c>
      <c r="J43" s="182">
        <f t="shared" si="3"/>
        <v>0</v>
      </c>
      <c r="K43" s="183">
        <f t="shared" si="4"/>
        <v>0</v>
      </c>
      <c r="L43" s="182">
        <f t="shared" si="5"/>
        <v>0</v>
      </c>
      <c r="M43" s="183">
        <f t="shared" si="6"/>
        <v>0</v>
      </c>
      <c r="N43" s="1"/>
      <c r="O43" s="172"/>
    </row>
    <row r="44" spans="1:15" ht="13.5" customHeight="1">
      <c r="A44" s="377"/>
      <c r="B44" s="154" t="s">
        <v>394</v>
      </c>
      <c r="C44" s="316" t="s">
        <v>77</v>
      </c>
      <c r="D44" s="182">
        <f t="shared" si="7"/>
        <v>0</v>
      </c>
      <c r="E44" s="181">
        <v>0</v>
      </c>
      <c r="F44" s="182">
        <f t="shared" si="1"/>
        <v>0</v>
      </c>
      <c r="G44" s="181" t="s">
        <v>77</v>
      </c>
      <c r="H44" s="182">
        <f t="shared" si="2"/>
        <v>0</v>
      </c>
      <c r="I44" s="181" t="s">
        <v>77</v>
      </c>
      <c r="J44" s="182">
        <f t="shared" si="3"/>
        <v>0</v>
      </c>
      <c r="K44" s="183">
        <f t="shared" si="4"/>
        <v>0</v>
      </c>
      <c r="L44" s="182">
        <f t="shared" si="5"/>
        <v>0</v>
      </c>
      <c r="M44" s="183">
        <f t="shared" si="6"/>
        <v>0</v>
      </c>
      <c r="N44" s="1"/>
      <c r="O44" s="172"/>
    </row>
    <row r="45" spans="1:15" ht="13.5" customHeight="1">
      <c r="A45" s="376" t="s">
        <v>313</v>
      </c>
      <c r="B45" s="153" t="s">
        <v>409</v>
      </c>
      <c r="C45" s="316" t="s">
        <v>77</v>
      </c>
      <c r="D45" s="182">
        <f t="shared" si="7"/>
        <v>0</v>
      </c>
      <c r="E45" s="181"/>
      <c r="F45" s="182">
        <f t="shared" si="1"/>
        <v>0</v>
      </c>
      <c r="G45" s="181"/>
      <c r="H45" s="182">
        <f t="shared" si="2"/>
        <v>0</v>
      </c>
      <c r="I45" s="181"/>
      <c r="J45" s="182">
        <f t="shared" si="3"/>
        <v>0</v>
      </c>
      <c r="K45" s="183">
        <f t="shared" si="4"/>
        <v>0</v>
      </c>
      <c r="L45" s="182">
        <f t="shared" si="5"/>
        <v>0</v>
      </c>
      <c r="M45" s="183">
        <f t="shared" si="6"/>
        <v>0</v>
      </c>
      <c r="N45" s="1"/>
      <c r="O45" s="172"/>
    </row>
    <row r="46" spans="1:15" ht="13.5" customHeight="1">
      <c r="A46" s="377"/>
      <c r="B46" s="154" t="s">
        <v>394</v>
      </c>
      <c r="C46" s="316" t="s">
        <v>77</v>
      </c>
      <c r="D46" s="182">
        <f t="shared" si="7"/>
        <v>0</v>
      </c>
      <c r="E46" s="181"/>
      <c r="F46" s="182">
        <f t="shared" si="1"/>
        <v>0</v>
      </c>
      <c r="G46" s="181"/>
      <c r="H46" s="182">
        <f t="shared" si="2"/>
        <v>0</v>
      </c>
      <c r="I46" s="181"/>
      <c r="J46" s="182">
        <f t="shared" si="3"/>
        <v>0</v>
      </c>
      <c r="K46" s="183">
        <f t="shared" si="4"/>
        <v>0</v>
      </c>
      <c r="L46" s="182">
        <f t="shared" si="5"/>
        <v>0</v>
      </c>
      <c r="M46" s="183">
        <f t="shared" si="6"/>
        <v>0</v>
      </c>
      <c r="N46" s="1"/>
      <c r="O46" s="172"/>
    </row>
    <row r="47" spans="1:15" ht="25.5" customHeight="1">
      <c r="A47" s="378" t="s">
        <v>411</v>
      </c>
      <c r="B47" s="379"/>
      <c r="C47" s="98">
        <f>SUM(C12,C14,C16,C18,C22,C24,C26,C28,C30,C32,C34,C36,C38,C40,C42,C44,C46)</f>
        <v>0</v>
      </c>
      <c r="D47" s="182">
        <f t="shared" si="7"/>
        <v>0</v>
      </c>
      <c r="E47" s="98">
        <f>SUM(E12,E14,E16,E18,E20,E22,E24,E26,E28,E30,E32,E34,E36,E38,E40,E42,E44,E46)</f>
        <v>0</v>
      </c>
      <c r="F47" s="182">
        <f t="shared" si="1"/>
        <v>0</v>
      </c>
      <c r="G47" s="98">
        <f>SUM(G12,G14,G16,G18,G20,G22,G24,G26,G28,G30,G32,G34,G36,G38,G40,G42,G44,G46)</f>
        <v>0</v>
      </c>
      <c r="H47" s="182">
        <f t="shared" si="2"/>
        <v>0</v>
      </c>
      <c r="I47" s="98">
        <f>SUM(I12,I14,I16,I18,I20,I22,I24,I26,I28,I30,I32,I34,I36,I38,I40,I42,I44,I46)</f>
        <v>0</v>
      </c>
      <c r="J47" s="182">
        <f t="shared" si="3"/>
        <v>0</v>
      </c>
      <c r="K47" s="98">
        <f>SUM(K12,K14,K16,K18,K20,K22,K24,K26,K28,K30,K32,K34,K36,K38,K40,K42,K44,K46)</f>
        <v>0</v>
      </c>
      <c r="L47" s="182">
        <f t="shared" si="5"/>
        <v>0</v>
      </c>
      <c r="M47" s="183">
        <f t="shared" si="6"/>
        <v>0</v>
      </c>
      <c r="N47" s="1"/>
      <c r="O47" s="172"/>
    </row>
    <row r="48" spans="3:15" ht="13.5" customHeight="1"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N48" s="186"/>
      <c r="O48" s="186"/>
    </row>
    <row r="49" spans="3:15" s="135" customFormat="1" ht="12.75">
      <c r="C49" s="105"/>
      <c r="D49" s="105"/>
      <c r="E49" s="105"/>
      <c r="F49" s="105"/>
      <c r="G49" s="105"/>
      <c r="H49" s="105"/>
      <c r="I49" s="105"/>
      <c r="J49" s="117"/>
      <c r="K49" s="117"/>
      <c r="L49" s="117"/>
      <c r="M49" s="117"/>
      <c r="N49" s="117"/>
      <c r="O49" s="117"/>
    </row>
    <row r="50" spans="1:1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76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76" customFormat="1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76" customFormat="1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76" customFormat="1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87" customFormat="1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87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88" customFormat="1" ht="27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89" customFormat="1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35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35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35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89" customFormat="1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</sheetData>
  <mergeCells count="29">
    <mergeCell ref="A4:O4"/>
    <mergeCell ref="A6:B9"/>
    <mergeCell ref="C6:D7"/>
    <mergeCell ref="E6:L6"/>
    <mergeCell ref="M6:M7"/>
    <mergeCell ref="E7:F7"/>
    <mergeCell ref="G7:H7"/>
    <mergeCell ref="I7:J7"/>
    <mergeCell ref="K7:L7"/>
    <mergeCell ref="A10:B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B47"/>
  </mergeCells>
  <printOptions/>
  <pageMargins left="0.75" right="0.75" top="0.6" bottom="0.78" header="0.5" footer="0.5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80" zoomScaleNormal="8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5" sqref="M15"/>
    </sheetView>
  </sheetViews>
  <sheetFormatPr defaultColWidth="9.00390625" defaultRowHeight="12.75"/>
  <cols>
    <col min="1" max="1" width="63.00390625" style="0" customWidth="1"/>
    <col min="2" max="17" width="8.75390625" style="0" customWidth="1"/>
    <col min="18" max="20" width="6.75390625" style="0" customWidth="1"/>
  </cols>
  <sheetData>
    <row r="1" spans="1:18" ht="12.75">
      <c r="A1" s="134" t="str">
        <f>'[1]T.0.1'!B3</f>
        <v>RDP</v>
      </c>
      <c r="B1" s="70" t="str">
        <f>'[1]T.0.1'!B7</f>
        <v>HUOBJ</v>
      </c>
      <c r="C1" s="71">
        <v>2006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0"/>
      <c r="R1" s="1"/>
    </row>
    <row r="2" spans="1:20" ht="19.5" customHeight="1">
      <c r="A2" s="190" t="s">
        <v>430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91" customFormat="1" ht="23.25" customHeight="1">
      <c r="A4" s="397" t="s">
        <v>374</v>
      </c>
      <c r="B4" s="393" t="s">
        <v>431</v>
      </c>
      <c r="C4" s="400"/>
      <c r="D4" s="400"/>
      <c r="E4" s="385"/>
      <c r="F4" s="393" t="s">
        <v>376</v>
      </c>
      <c r="G4" s="400"/>
      <c r="H4" s="400"/>
      <c r="I4" s="385"/>
      <c r="J4" s="390" t="s">
        <v>377</v>
      </c>
      <c r="K4" s="402"/>
      <c r="L4" s="402"/>
      <c r="M4" s="402"/>
      <c r="N4" s="402"/>
      <c r="O4" s="402"/>
      <c r="P4" s="402"/>
      <c r="Q4" s="391"/>
      <c r="R4"/>
      <c r="S4"/>
      <c r="T4"/>
    </row>
    <row r="5" spans="1:17" ht="24.75" customHeight="1">
      <c r="A5" s="399"/>
      <c r="B5" s="388"/>
      <c r="C5" s="401"/>
      <c r="D5" s="401"/>
      <c r="E5" s="389"/>
      <c r="F5" s="388"/>
      <c r="G5" s="401"/>
      <c r="H5" s="401"/>
      <c r="I5" s="389"/>
      <c r="J5" s="346" t="s">
        <v>358</v>
      </c>
      <c r="K5" s="347"/>
      <c r="L5" s="347"/>
      <c r="M5" s="375"/>
      <c r="N5" s="346" t="s">
        <v>432</v>
      </c>
      <c r="O5" s="347"/>
      <c r="P5" s="347"/>
      <c r="Q5" s="375"/>
    </row>
    <row r="6" spans="1:17" ht="39.75" customHeight="1">
      <c r="A6" s="398"/>
      <c r="B6" s="192" t="s">
        <v>433</v>
      </c>
      <c r="C6" s="193" t="s">
        <v>434</v>
      </c>
      <c r="D6" s="76" t="s">
        <v>435</v>
      </c>
      <c r="E6" s="192" t="s">
        <v>358</v>
      </c>
      <c r="F6" s="192" t="s">
        <v>433</v>
      </c>
      <c r="G6" s="193" t="s">
        <v>434</v>
      </c>
      <c r="H6" s="76" t="s">
        <v>435</v>
      </c>
      <c r="I6" s="192" t="s">
        <v>358</v>
      </c>
      <c r="J6" s="192" t="s">
        <v>433</v>
      </c>
      <c r="K6" s="193" t="s">
        <v>434</v>
      </c>
      <c r="L6" s="76" t="s">
        <v>435</v>
      </c>
      <c r="M6" s="192" t="s">
        <v>358</v>
      </c>
      <c r="N6" s="192" t="s">
        <v>433</v>
      </c>
      <c r="O6" s="193" t="s">
        <v>434</v>
      </c>
      <c r="P6" s="76" t="s">
        <v>435</v>
      </c>
      <c r="Q6" s="192" t="s">
        <v>358</v>
      </c>
    </row>
    <row r="7" spans="1:17" ht="13.5" customHeight="1">
      <c r="A7" s="101" t="s">
        <v>393</v>
      </c>
      <c r="B7" s="194"/>
      <c r="C7" s="195"/>
      <c r="D7" s="195"/>
      <c r="E7" s="196">
        <f>SUM(C7:D7)</f>
        <v>0</v>
      </c>
      <c r="F7" s="194"/>
      <c r="G7" s="195"/>
      <c r="H7" s="195"/>
      <c r="I7" s="196">
        <f>SUM(G7:H7)</f>
        <v>0</v>
      </c>
      <c r="J7" s="194"/>
      <c r="K7" s="195"/>
      <c r="L7" s="195"/>
      <c r="M7" s="196">
        <f>SUM(K7:L7)</f>
        <v>0</v>
      </c>
      <c r="N7" s="194"/>
      <c r="O7" s="195"/>
      <c r="P7" s="195"/>
      <c r="Q7" s="196">
        <f>SUM(O7:P7)</f>
        <v>0</v>
      </c>
    </row>
    <row r="8" spans="1:17" ht="13.5" customHeight="1">
      <c r="A8" s="101" t="s">
        <v>395</v>
      </c>
      <c r="B8" s="194"/>
      <c r="C8" s="194"/>
      <c r="D8" s="194"/>
      <c r="E8" s="194"/>
      <c r="F8" s="194"/>
      <c r="G8" s="194"/>
      <c r="H8" s="194"/>
      <c r="I8" s="194"/>
      <c r="J8" s="194"/>
      <c r="K8" s="195"/>
      <c r="L8" s="195"/>
      <c r="M8" s="196">
        <f>SUM(K8:L8)</f>
        <v>0</v>
      </c>
      <c r="N8" s="194"/>
      <c r="O8" s="195"/>
      <c r="P8" s="195"/>
      <c r="Q8" s="196">
        <f>SUM(O8:P8)</f>
        <v>0</v>
      </c>
    </row>
    <row r="9" spans="1:17" ht="13.5" customHeight="1">
      <c r="A9" s="101" t="s">
        <v>396</v>
      </c>
      <c r="B9" s="194"/>
      <c r="C9" s="195"/>
      <c r="D9" s="195"/>
      <c r="E9" s="196">
        <f>SUM(C9:D9)</f>
        <v>0</v>
      </c>
      <c r="F9" s="194"/>
      <c r="G9" s="195"/>
      <c r="H9" s="195"/>
      <c r="I9" s="196">
        <f>SUM(G9:H9)</f>
        <v>0</v>
      </c>
      <c r="J9" s="194"/>
      <c r="K9" s="195"/>
      <c r="L9" s="195"/>
      <c r="M9" s="196">
        <f>SUM(K9:L9)</f>
        <v>0</v>
      </c>
      <c r="N9" s="194"/>
      <c r="O9" s="195"/>
      <c r="P9" s="195"/>
      <c r="Q9" s="196">
        <f>SUM(O9:P9)</f>
        <v>0</v>
      </c>
    </row>
    <row r="10" spans="1:17" ht="13.5" customHeight="1">
      <c r="A10" s="101" t="s">
        <v>397</v>
      </c>
      <c r="B10" s="194"/>
      <c r="C10" s="194"/>
      <c r="D10" s="194"/>
      <c r="E10" s="194"/>
      <c r="F10" s="194"/>
      <c r="G10" s="194"/>
      <c r="H10" s="194"/>
      <c r="I10" s="194"/>
      <c r="J10" s="195" t="s">
        <v>73</v>
      </c>
      <c r="K10" s="195"/>
      <c r="L10" s="195"/>
      <c r="M10" s="196">
        <f>SUM(J10:L10)</f>
        <v>0</v>
      </c>
      <c r="N10" s="195" t="s">
        <v>73</v>
      </c>
      <c r="O10" s="195"/>
      <c r="P10" s="195"/>
      <c r="Q10" s="196">
        <f>SUM(N10:P10)</f>
        <v>0</v>
      </c>
    </row>
    <row r="11" spans="1:17" ht="14.25" customHeight="1">
      <c r="A11" s="197" t="s">
        <v>399</v>
      </c>
      <c r="B11" s="194"/>
      <c r="C11" s="194"/>
      <c r="D11" s="194"/>
      <c r="E11" s="194"/>
      <c r="F11" s="194"/>
      <c r="G11" s="194"/>
      <c r="H11" s="194"/>
      <c r="I11" s="194"/>
      <c r="J11" s="324">
        <v>679.52</v>
      </c>
      <c r="K11" s="195"/>
      <c r="L11" s="195"/>
      <c r="M11" s="196">
        <f>SUM(J11:L11)</f>
        <v>679.52</v>
      </c>
      <c r="N11" s="324">
        <v>543.62</v>
      </c>
      <c r="O11" s="195"/>
      <c r="P11" s="195"/>
      <c r="Q11" s="196">
        <f>SUM(N11:P11)</f>
        <v>543.62</v>
      </c>
    </row>
    <row r="12" spans="1:17" ht="14.25" customHeight="1">
      <c r="A12" s="198" t="s">
        <v>401</v>
      </c>
      <c r="B12" s="194"/>
      <c r="C12" s="194"/>
      <c r="D12" s="194"/>
      <c r="E12" s="194"/>
      <c r="F12" s="194"/>
      <c r="G12" s="194"/>
      <c r="H12" s="194"/>
      <c r="I12" s="194"/>
      <c r="J12" s="195" t="s">
        <v>75</v>
      </c>
      <c r="K12" s="195"/>
      <c r="L12" s="195"/>
      <c r="M12" s="196">
        <f>SUM(J12:L12)</f>
        <v>0</v>
      </c>
      <c r="N12" s="195" t="s">
        <v>75</v>
      </c>
      <c r="O12" s="195"/>
      <c r="P12" s="195"/>
      <c r="Q12" s="196">
        <f>SUM(N12:P12)</f>
        <v>0</v>
      </c>
    </row>
    <row r="13" spans="1:17" ht="13.5" customHeight="1">
      <c r="A13" s="101" t="s">
        <v>402</v>
      </c>
      <c r="B13" s="194"/>
      <c r="C13" s="194"/>
      <c r="D13" s="194"/>
      <c r="E13" s="194"/>
      <c r="F13" s="194"/>
      <c r="G13" s="194"/>
      <c r="H13" s="194"/>
      <c r="I13" s="194"/>
      <c r="J13" s="195">
        <v>130399</v>
      </c>
      <c r="K13" s="195"/>
      <c r="L13" s="195"/>
      <c r="M13" s="196">
        <f>SUM(J13:L13)</f>
        <v>130399</v>
      </c>
      <c r="N13" s="195">
        <v>104319</v>
      </c>
      <c r="O13" s="195"/>
      <c r="P13" s="195"/>
      <c r="Q13" s="196">
        <f>SUM(N13:P13)</f>
        <v>104319</v>
      </c>
    </row>
    <row r="14" spans="1:17" ht="27" customHeight="1">
      <c r="A14" s="68" t="s">
        <v>404</v>
      </c>
      <c r="B14" s="194"/>
      <c r="C14" s="195"/>
      <c r="D14" s="195"/>
      <c r="E14" s="196">
        <f>SUM(C14:D14)</f>
        <v>0</v>
      </c>
      <c r="F14" s="194"/>
      <c r="G14" s="195"/>
      <c r="H14" s="195"/>
      <c r="I14" s="196">
        <f>SUM(G14:H14)</f>
        <v>0</v>
      </c>
      <c r="J14" s="194"/>
      <c r="K14" s="195"/>
      <c r="L14" s="195"/>
      <c r="M14" s="196">
        <f>SUM(K14:L14)</f>
        <v>0</v>
      </c>
      <c r="N14" s="194"/>
      <c r="O14" s="195"/>
      <c r="P14" s="195"/>
      <c r="Q14" s="196">
        <f>SUM(O14:P14)</f>
        <v>0</v>
      </c>
    </row>
    <row r="15" spans="1:17" ht="13.5" customHeight="1">
      <c r="A15" s="101" t="s">
        <v>405</v>
      </c>
      <c r="B15" s="195"/>
      <c r="C15" s="195"/>
      <c r="D15" s="195"/>
      <c r="E15" s="196">
        <f>SUM(B15:D15)</f>
        <v>0</v>
      </c>
      <c r="F15" s="195"/>
      <c r="G15" s="195"/>
      <c r="H15" s="195"/>
      <c r="I15" s="196">
        <f>SUM(F15:H15)</f>
        <v>0</v>
      </c>
      <c r="J15" s="195">
        <v>27171</v>
      </c>
      <c r="K15" s="195"/>
      <c r="L15" s="195"/>
      <c r="M15" s="196">
        <f>SUM(J15:L15)</f>
        <v>27171</v>
      </c>
      <c r="N15" s="195">
        <f>J15*0.8</f>
        <v>21736.800000000003</v>
      </c>
      <c r="O15" s="195"/>
      <c r="P15" s="195"/>
      <c r="Q15" s="196">
        <f>SUM(N15:P15)</f>
        <v>21736.800000000003</v>
      </c>
    </row>
    <row r="16" spans="1:17" ht="13.5" customHeight="1">
      <c r="A16" s="101" t="s">
        <v>406</v>
      </c>
      <c r="B16" s="194"/>
      <c r="C16" s="195"/>
      <c r="D16" s="195"/>
      <c r="E16" s="196">
        <f aca="true" t="shared" si="0" ref="E16:E30">SUM(C16:D16)</f>
        <v>0</v>
      </c>
      <c r="F16" s="194"/>
      <c r="G16" s="195"/>
      <c r="H16" s="195"/>
      <c r="I16" s="196">
        <f aca="true" t="shared" si="1" ref="I16:I30">SUM(G16:H16)</f>
        <v>0</v>
      </c>
      <c r="J16" s="194"/>
      <c r="K16" s="195"/>
      <c r="L16" s="195"/>
      <c r="M16" s="196">
        <f aca="true" t="shared" si="2" ref="M16:M30">SUM(K16:L16)</f>
        <v>0</v>
      </c>
      <c r="N16" s="194"/>
      <c r="O16" s="195"/>
      <c r="P16" s="195"/>
      <c r="Q16" s="196">
        <f aca="true" t="shared" si="3" ref="Q16:Q30">SUM(O16:P16)</f>
        <v>0</v>
      </c>
    </row>
    <row r="17" spans="1:17" ht="13.5" customHeight="1">
      <c r="A17" s="101" t="s">
        <v>436</v>
      </c>
      <c r="B17" s="194"/>
      <c r="C17" s="195"/>
      <c r="D17" s="195"/>
      <c r="E17" s="196">
        <f t="shared" si="0"/>
        <v>0</v>
      </c>
      <c r="F17" s="194"/>
      <c r="G17" s="195"/>
      <c r="H17" s="195"/>
      <c r="I17" s="196">
        <f t="shared" si="1"/>
        <v>0</v>
      </c>
      <c r="J17" s="194"/>
      <c r="K17" s="195"/>
      <c r="L17" s="195"/>
      <c r="M17" s="196">
        <f t="shared" si="2"/>
        <v>0</v>
      </c>
      <c r="N17" s="194"/>
      <c r="O17" s="195"/>
      <c r="P17" s="195"/>
      <c r="Q17" s="196">
        <f t="shared" si="3"/>
        <v>0</v>
      </c>
    </row>
    <row r="18" spans="1:17" ht="13.5" customHeight="1">
      <c r="A18" s="101" t="s">
        <v>437</v>
      </c>
      <c r="B18" s="194"/>
      <c r="C18" s="195"/>
      <c r="D18" s="195"/>
      <c r="E18" s="196">
        <f t="shared" si="0"/>
        <v>0</v>
      </c>
      <c r="F18" s="194"/>
      <c r="G18" s="195"/>
      <c r="H18" s="195"/>
      <c r="I18" s="196">
        <f t="shared" si="1"/>
        <v>0</v>
      </c>
      <c r="J18" s="194"/>
      <c r="K18" s="195"/>
      <c r="L18" s="195"/>
      <c r="M18" s="196">
        <f t="shared" si="2"/>
        <v>0</v>
      </c>
      <c r="N18" s="194"/>
      <c r="O18" s="195"/>
      <c r="P18" s="195"/>
      <c r="Q18" s="196">
        <f t="shared" si="3"/>
        <v>0</v>
      </c>
    </row>
    <row r="19" spans="1:17" ht="40.5" customHeight="1">
      <c r="A19" s="198" t="s">
        <v>438</v>
      </c>
      <c r="B19" s="194"/>
      <c r="C19" s="195"/>
      <c r="D19" s="195"/>
      <c r="E19" s="196">
        <f t="shared" si="0"/>
        <v>0</v>
      </c>
      <c r="F19" s="194"/>
      <c r="G19" s="195"/>
      <c r="H19" s="195"/>
      <c r="I19" s="196">
        <f t="shared" si="1"/>
        <v>0</v>
      </c>
      <c r="J19" s="194"/>
      <c r="K19" s="195"/>
      <c r="L19" s="195"/>
      <c r="M19" s="196">
        <f t="shared" si="2"/>
        <v>0</v>
      </c>
      <c r="N19" s="194"/>
      <c r="O19" s="195"/>
      <c r="P19" s="195"/>
      <c r="Q19" s="196">
        <f t="shared" si="3"/>
        <v>0</v>
      </c>
    </row>
    <row r="20" spans="1:17" ht="25.5" customHeight="1">
      <c r="A20" s="197" t="s">
        <v>439</v>
      </c>
      <c r="B20" s="194"/>
      <c r="C20" s="195"/>
      <c r="D20" s="195"/>
      <c r="E20" s="196">
        <f t="shared" si="0"/>
        <v>0</v>
      </c>
      <c r="F20" s="194"/>
      <c r="G20" s="195"/>
      <c r="H20" s="195"/>
      <c r="I20" s="196">
        <f t="shared" si="1"/>
        <v>0</v>
      </c>
      <c r="J20" s="194"/>
      <c r="K20" s="195"/>
      <c r="L20" s="195"/>
      <c r="M20" s="196">
        <f t="shared" si="2"/>
        <v>0</v>
      </c>
      <c r="N20" s="194"/>
      <c r="O20" s="195"/>
      <c r="P20" s="195"/>
      <c r="Q20" s="196">
        <f t="shared" si="3"/>
        <v>0</v>
      </c>
    </row>
    <row r="21" spans="1:17" ht="13.5" customHeight="1">
      <c r="A21" s="101" t="s">
        <v>440</v>
      </c>
      <c r="B21" s="194"/>
      <c r="C21" s="195"/>
      <c r="D21" s="195"/>
      <c r="E21" s="196">
        <f t="shared" si="0"/>
        <v>0</v>
      </c>
      <c r="F21" s="194"/>
      <c r="G21" s="195"/>
      <c r="H21" s="195"/>
      <c r="I21" s="196">
        <f t="shared" si="1"/>
        <v>0</v>
      </c>
      <c r="J21" s="194"/>
      <c r="K21" s="195"/>
      <c r="L21" s="195"/>
      <c r="M21" s="196">
        <f t="shared" si="2"/>
        <v>0</v>
      </c>
      <c r="N21" s="194"/>
      <c r="O21" s="195"/>
      <c r="P21" s="195"/>
      <c r="Q21" s="196">
        <f t="shared" si="3"/>
        <v>0</v>
      </c>
    </row>
    <row r="22" spans="1:17" ht="27" customHeight="1">
      <c r="A22" s="68" t="s">
        <v>441</v>
      </c>
      <c r="B22" s="194"/>
      <c r="C22" s="195"/>
      <c r="D22" s="195"/>
      <c r="E22" s="196">
        <f t="shared" si="0"/>
        <v>0</v>
      </c>
      <c r="F22" s="194"/>
      <c r="G22" s="195"/>
      <c r="H22" s="195"/>
      <c r="I22" s="196">
        <f t="shared" si="1"/>
        <v>0</v>
      </c>
      <c r="J22" s="194"/>
      <c r="K22" s="195"/>
      <c r="L22" s="195"/>
      <c r="M22" s="196">
        <f t="shared" si="2"/>
        <v>0</v>
      </c>
      <c r="N22" s="194"/>
      <c r="O22" s="195"/>
      <c r="P22" s="195"/>
      <c r="Q22" s="196">
        <f t="shared" si="3"/>
        <v>0</v>
      </c>
    </row>
    <row r="23" spans="1:17" ht="40.5" customHeight="1">
      <c r="A23" s="197" t="s">
        <v>442</v>
      </c>
      <c r="B23" s="194"/>
      <c r="C23" s="195"/>
      <c r="D23" s="195"/>
      <c r="E23" s="196">
        <f t="shared" si="0"/>
        <v>0</v>
      </c>
      <c r="F23" s="194"/>
      <c r="G23" s="195"/>
      <c r="H23" s="195"/>
      <c r="I23" s="196">
        <f t="shared" si="1"/>
        <v>0</v>
      </c>
      <c r="J23" s="194"/>
      <c r="K23" s="195"/>
      <c r="L23" s="195"/>
      <c r="M23" s="196">
        <f t="shared" si="2"/>
        <v>0</v>
      </c>
      <c r="N23" s="194"/>
      <c r="O23" s="195"/>
      <c r="P23" s="195"/>
      <c r="Q23" s="196">
        <f t="shared" si="3"/>
        <v>0</v>
      </c>
    </row>
    <row r="24" spans="1:17" ht="13.5" customHeight="1">
      <c r="A24" s="101" t="s">
        <v>443</v>
      </c>
      <c r="B24" s="194"/>
      <c r="C24" s="195"/>
      <c r="D24" s="195"/>
      <c r="E24" s="196">
        <f t="shared" si="0"/>
        <v>0</v>
      </c>
      <c r="F24" s="194"/>
      <c r="G24" s="195"/>
      <c r="H24" s="195"/>
      <c r="I24" s="196">
        <f t="shared" si="1"/>
        <v>0</v>
      </c>
      <c r="J24" s="194"/>
      <c r="K24" s="195"/>
      <c r="L24" s="195"/>
      <c r="M24" s="196">
        <f t="shared" si="2"/>
        <v>0</v>
      </c>
      <c r="N24" s="194"/>
      <c r="O24" s="195"/>
      <c r="P24" s="195"/>
      <c r="Q24" s="196">
        <f t="shared" si="3"/>
        <v>0</v>
      </c>
    </row>
    <row r="25" spans="1:17" ht="27" customHeight="1">
      <c r="A25" s="197" t="s">
        <v>444</v>
      </c>
      <c r="B25" s="194"/>
      <c r="C25" s="195"/>
      <c r="D25" s="195"/>
      <c r="E25" s="196">
        <f t="shared" si="0"/>
        <v>0</v>
      </c>
      <c r="F25" s="194"/>
      <c r="G25" s="195"/>
      <c r="H25" s="195"/>
      <c r="I25" s="196">
        <f t="shared" si="1"/>
        <v>0</v>
      </c>
      <c r="J25" s="194"/>
      <c r="K25" s="195"/>
      <c r="L25" s="195"/>
      <c r="M25" s="196">
        <f t="shared" si="2"/>
        <v>0</v>
      </c>
      <c r="N25" s="194"/>
      <c r="O25" s="195"/>
      <c r="P25" s="195"/>
      <c r="Q25" s="196">
        <f t="shared" si="3"/>
        <v>0</v>
      </c>
    </row>
    <row r="26" spans="1:17" ht="13.5" customHeight="1">
      <c r="A26" s="101" t="s">
        <v>445</v>
      </c>
      <c r="B26" s="194"/>
      <c r="C26" s="195"/>
      <c r="D26" s="195"/>
      <c r="E26" s="196">
        <f t="shared" si="0"/>
        <v>0</v>
      </c>
      <c r="F26" s="194"/>
      <c r="G26" s="195"/>
      <c r="H26" s="195"/>
      <c r="I26" s="196">
        <f t="shared" si="1"/>
        <v>0</v>
      </c>
      <c r="J26" s="194"/>
      <c r="K26" s="195"/>
      <c r="L26" s="195"/>
      <c r="M26" s="196">
        <f t="shared" si="2"/>
        <v>0</v>
      </c>
      <c r="N26" s="194"/>
      <c r="O26" s="195"/>
      <c r="P26" s="195"/>
      <c r="Q26" s="196">
        <f t="shared" si="3"/>
        <v>0</v>
      </c>
    </row>
    <row r="27" spans="1:17" ht="40.5" customHeight="1">
      <c r="A27" s="197" t="s">
        <v>446</v>
      </c>
      <c r="B27" s="194"/>
      <c r="C27" s="195"/>
      <c r="D27" s="195"/>
      <c r="E27" s="196">
        <f t="shared" si="0"/>
        <v>0</v>
      </c>
      <c r="F27" s="194"/>
      <c r="G27" s="195"/>
      <c r="H27" s="195"/>
      <c r="I27" s="196">
        <f t="shared" si="1"/>
        <v>0</v>
      </c>
      <c r="J27" s="194"/>
      <c r="K27" s="195"/>
      <c r="L27" s="195"/>
      <c r="M27" s="196">
        <f t="shared" si="2"/>
        <v>0</v>
      </c>
      <c r="N27" s="194"/>
      <c r="O27" s="195"/>
      <c r="P27" s="195"/>
      <c r="Q27" s="196">
        <f t="shared" si="3"/>
        <v>0</v>
      </c>
    </row>
    <row r="28" spans="1:17" ht="40.5" customHeight="1">
      <c r="A28" s="197" t="s">
        <v>447</v>
      </c>
      <c r="B28" s="194"/>
      <c r="C28" s="195"/>
      <c r="D28" s="195"/>
      <c r="E28" s="196">
        <f t="shared" si="0"/>
        <v>0</v>
      </c>
      <c r="F28" s="194"/>
      <c r="G28" s="195"/>
      <c r="H28" s="195"/>
      <c r="I28" s="196">
        <f t="shared" si="1"/>
        <v>0</v>
      </c>
      <c r="J28" s="194"/>
      <c r="K28" s="195"/>
      <c r="L28" s="195"/>
      <c r="M28" s="196">
        <f t="shared" si="2"/>
        <v>0</v>
      </c>
      <c r="N28" s="194"/>
      <c r="O28" s="195"/>
      <c r="P28" s="195"/>
      <c r="Q28" s="196">
        <f t="shared" si="3"/>
        <v>0</v>
      </c>
    </row>
    <row r="29" spans="1:17" ht="13.5" customHeight="1">
      <c r="A29" s="197" t="s">
        <v>448</v>
      </c>
      <c r="B29" s="194"/>
      <c r="C29" s="195"/>
      <c r="D29" s="195"/>
      <c r="E29" s="196">
        <f t="shared" si="0"/>
        <v>0</v>
      </c>
      <c r="F29" s="194"/>
      <c r="G29" s="195"/>
      <c r="H29" s="195"/>
      <c r="I29" s="196">
        <f t="shared" si="1"/>
        <v>0</v>
      </c>
      <c r="J29" s="194"/>
      <c r="K29" s="195"/>
      <c r="L29" s="195"/>
      <c r="M29" s="196">
        <f t="shared" si="2"/>
        <v>0</v>
      </c>
      <c r="N29" s="194"/>
      <c r="O29" s="195"/>
      <c r="P29" s="195"/>
      <c r="Q29" s="196">
        <f t="shared" si="3"/>
        <v>0</v>
      </c>
    </row>
    <row r="30" spans="1:17" ht="27" customHeight="1">
      <c r="A30" s="154" t="s">
        <v>449</v>
      </c>
      <c r="B30" s="194"/>
      <c r="C30" s="195"/>
      <c r="D30" s="195"/>
      <c r="E30" s="196">
        <f t="shared" si="0"/>
        <v>0</v>
      </c>
      <c r="F30" s="194"/>
      <c r="G30" s="195"/>
      <c r="H30" s="195"/>
      <c r="I30" s="196">
        <f t="shared" si="1"/>
        <v>0</v>
      </c>
      <c r="J30" s="194"/>
      <c r="K30" s="195"/>
      <c r="L30" s="195"/>
      <c r="M30" s="196">
        <f t="shared" si="2"/>
        <v>0</v>
      </c>
      <c r="N30" s="194"/>
      <c r="O30" s="195"/>
      <c r="P30" s="195"/>
      <c r="Q30" s="196">
        <f t="shared" si="3"/>
        <v>0</v>
      </c>
    </row>
    <row r="31" spans="1:17" ht="13.5" customHeight="1">
      <c r="A31" s="154" t="s">
        <v>408</v>
      </c>
      <c r="B31" s="194"/>
      <c r="C31" s="199"/>
      <c r="D31" s="199"/>
      <c r="E31" s="199"/>
      <c r="F31" s="199"/>
      <c r="G31" s="199"/>
      <c r="H31" s="199"/>
      <c r="I31" s="199"/>
      <c r="J31" s="195">
        <v>11</v>
      </c>
      <c r="K31" s="195"/>
      <c r="L31" s="195"/>
      <c r="M31" s="196">
        <f aca="true" t="shared" si="4" ref="M31:M36">SUM(J31:L31)</f>
        <v>11</v>
      </c>
      <c r="N31" s="200">
        <v>9</v>
      </c>
      <c r="O31" s="195"/>
      <c r="P31" s="195"/>
      <c r="Q31" s="196">
        <f aca="true" t="shared" si="5" ref="Q31:Q37">SUM(N31:P31)</f>
        <v>9</v>
      </c>
    </row>
    <row r="32" spans="1:17" ht="13.5" customHeight="1">
      <c r="A32" s="154" t="s">
        <v>410</v>
      </c>
      <c r="B32" s="194"/>
      <c r="C32" s="199"/>
      <c r="D32" s="199"/>
      <c r="E32" s="199"/>
      <c r="F32" s="199"/>
      <c r="G32" s="199"/>
      <c r="H32" s="199"/>
      <c r="I32" s="199"/>
      <c r="J32" s="195">
        <v>2404</v>
      </c>
      <c r="K32" s="195"/>
      <c r="L32" s="195"/>
      <c r="M32" s="196">
        <f t="shared" si="4"/>
        <v>2404</v>
      </c>
      <c r="N32" s="200">
        <v>1923</v>
      </c>
      <c r="O32" s="195"/>
      <c r="P32" s="195"/>
      <c r="Q32" s="196">
        <f t="shared" si="5"/>
        <v>1923</v>
      </c>
    </row>
    <row r="33" spans="1:17" ht="24.75" customHeight="1">
      <c r="A33" s="154" t="s">
        <v>309</v>
      </c>
      <c r="B33" s="194"/>
      <c r="C33" s="199"/>
      <c r="D33" s="199"/>
      <c r="E33" s="199"/>
      <c r="F33" s="199"/>
      <c r="G33" s="199"/>
      <c r="H33" s="199"/>
      <c r="I33" s="199"/>
      <c r="J33" s="195" t="s">
        <v>73</v>
      </c>
      <c r="K33" s="195"/>
      <c r="L33" s="195"/>
      <c r="M33" s="196">
        <f t="shared" si="4"/>
        <v>0</v>
      </c>
      <c r="N33" s="200"/>
      <c r="O33" s="195"/>
      <c r="P33" s="195"/>
      <c r="Q33" s="196">
        <f t="shared" si="5"/>
        <v>0</v>
      </c>
    </row>
    <row r="34" spans="1:17" ht="13.5" customHeight="1">
      <c r="A34" s="154" t="s">
        <v>310</v>
      </c>
      <c r="B34" s="194"/>
      <c r="C34" s="199"/>
      <c r="D34" s="199"/>
      <c r="E34" s="199"/>
      <c r="F34" s="199"/>
      <c r="G34" s="199"/>
      <c r="H34" s="199"/>
      <c r="I34" s="199"/>
      <c r="J34" s="195" t="s">
        <v>73</v>
      </c>
      <c r="K34" s="195"/>
      <c r="L34" s="195"/>
      <c r="M34" s="196">
        <f t="shared" si="4"/>
        <v>0</v>
      </c>
      <c r="N34" s="200"/>
      <c r="O34" s="195"/>
      <c r="P34" s="195"/>
      <c r="Q34" s="196">
        <f t="shared" si="5"/>
        <v>0</v>
      </c>
    </row>
    <row r="35" spans="1:17" ht="13.5" customHeight="1">
      <c r="A35" s="154" t="s">
        <v>311</v>
      </c>
      <c r="B35" s="194"/>
      <c r="C35" s="199"/>
      <c r="D35" s="199"/>
      <c r="E35" s="199"/>
      <c r="F35" s="199"/>
      <c r="G35" s="199"/>
      <c r="H35" s="199"/>
      <c r="I35" s="199"/>
      <c r="J35" s="195" t="s">
        <v>73</v>
      </c>
      <c r="K35" s="195"/>
      <c r="L35" s="195"/>
      <c r="M35" s="196">
        <f t="shared" si="4"/>
        <v>0</v>
      </c>
      <c r="N35" s="200"/>
      <c r="O35" s="195"/>
      <c r="P35" s="195"/>
      <c r="Q35" s="196">
        <f t="shared" si="5"/>
        <v>0</v>
      </c>
    </row>
    <row r="36" spans="1:17" ht="31.5" customHeight="1">
      <c r="A36" s="154" t="s">
        <v>312</v>
      </c>
      <c r="B36" s="194"/>
      <c r="C36" s="199"/>
      <c r="D36" s="199"/>
      <c r="E36" s="199"/>
      <c r="F36" s="199"/>
      <c r="G36" s="199"/>
      <c r="H36" s="199"/>
      <c r="I36" s="199"/>
      <c r="J36" s="195">
        <v>414</v>
      </c>
      <c r="K36" s="195"/>
      <c r="L36" s="195"/>
      <c r="M36" s="196">
        <f t="shared" si="4"/>
        <v>414</v>
      </c>
      <c r="N36" s="200">
        <v>331</v>
      </c>
      <c r="O36" s="195"/>
      <c r="P36" s="195"/>
      <c r="Q36" s="196">
        <f t="shared" si="5"/>
        <v>331</v>
      </c>
    </row>
    <row r="37" spans="1:17" ht="13.5" customHeight="1">
      <c r="A37" s="154" t="s">
        <v>313</v>
      </c>
      <c r="B37" s="194"/>
      <c r="C37" s="199"/>
      <c r="D37" s="199"/>
      <c r="E37" s="199"/>
      <c r="F37" s="199"/>
      <c r="G37" s="199"/>
      <c r="H37" s="199"/>
      <c r="I37" s="199"/>
      <c r="J37" s="107">
        <v>10625</v>
      </c>
      <c r="K37" s="195"/>
      <c r="L37" s="195"/>
      <c r="M37" s="196">
        <f>SUM(J37:L37)</f>
        <v>10625</v>
      </c>
      <c r="N37" s="325">
        <f>J37*0.8</f>
        <v>8500</v>
      </c>
      <c r="O37" s="195"/>
      <c r="P37" s="195"/>
      <c r="Q37" s="196">
        <f t="shared" si="5"/>
        <v>8500</v>
      </c>
    </row>
    <row r="38" spans="1:17" s="135" customFormat="1" ht="15" customHeight="1">
      <c r="A38" s="110" t="s">
        <v>350</v>
      </c>
      <c r="B38" s="201">
        <f>SUM(B15)</f>
        <v>0</v>
      </c>
      <c r="C38" s="201">
        <f>SUM(C7,C9,C14:C30)</f>
        <v>0</v>
      </c>
      <c r="D38" s="201">
        <f>SUM(D7,D9,D14:D30)</f>
        <v>0</v>
      </c>
      <c r="E38" s="196">
        <f>SUM(B38:D38)</f>
        <v>0</v>
      </c>
      <c r="F38" s="201">
        <f>SUM(F15)</f>
        <v>0</v>
      </c>
      <c r="G38" s="201">
        <f>SUM(G7,G9,G14:G30)</f>
        <v>0</v>
      </c>
      <c r="H38" s="201">
        <f>SUM(H7,H9,H14:H30)</f>
        <v>0</v>
      </c>
      <c r="I38" s="196">
        <f>SUM(F38:H38)</f>
        <v>0</v>
      </c>
      <c r="J38" s="201">
        <f>SUM(J10:J13,J15,J31:J37)</f>
        <v>171703.52</v>
      </c>
      <c r="K38" s="201">
        <f>SUM(K7:K37)</f>
        <v>0</v>
      </c>
      <c r="L38" s="201">
        <f>SUM(L7:L37)</f>
        <v>0</v>
      </c>
      <c r="M38" s="196">
        <f>SUM(J38:L38)</f>
        <v>171703.52</v>
      </c>
      <c r="N38" s="201">
        <f>SUM(N10:N13,N15,N31:N37)</f>
        <v>137362.41999999998</v>
      </c>
      <c r="O38" s="201">
        <f>SUM(O7:O37)</f>
        <v>0</v>
      </c>
      <c r="P38" s="201">
        <f>SUM(P7:P37)</f>
        <v>0</v>
      </c>
      <c r="Q38" s="196">
        <f>SUM(N38:P38)</f>
        <v>137362.41999999998</v>
      </c>
    </row>
    <row r="39" spans="1:20" ht="13.5" customHeight="1">
      <c r="A39" s="202" t="s">
        <v>450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4"/>
      <c r="N39" s="203"/>
      <c r="O39" s="203"/>
      <c r="P39" s="203"/>
      <c r="Q39" s="204"/>
      <c r="R39" s="1"/>
      <c r="S39" s="1"/>
      <c r="T39" s="1"/>
    </row>
    <row r="40" spans="1:20" s="205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13.5" customHeight="1"/>
    <row r="42" spans="1:20" s="191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39.75" customHeight="1"/>
    <row r="44" ht="39.75" customHeight="1"/>
    <row r="45" ht="13.5" customHeight="1"/>
    <row r="46" ht="13.5" customHeight="1"/>
    <row r="47" ht="13.5" customHeight="1"/>
    <row r="48" ht="13.5" customHeight="1"/>
    <row r="49" ht="27" customHeight="1"/>
    <row r="50" ht="13.5" customHeight="1"/>
    <row r="51" ht="27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27" customHeight="1"/>
    <row r="60" ht="40.5" customHeight="1"/>
    <row r="61" ht="13.5" customHeight="1"/>
    <row r="62" ht="27" customHeight="1"/>
    <row r="63" ht="13.5" customHeight="1"/>
    <row r="64" ht="40.5" customHeight="1"/>
    <row r="65" ht="40.5" customHeight="1"/>
    <row r="66" ht="13.5" customHeight="1"/>
    <row r="67" ht="13.5" customHeight="1"/>
    <row r="68" spans="1:20" s="135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13.5" customHeight="1"/>
    <row r="70" ht="13.5" customHeight="1"/>
    <row r="71" ht="13.5" customHeight="1"/>
    <row r="72" ht="13.5" customHeight="1"/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0.63" bottom="0.51" header="0.5" footer="0.5"/>
  <pageSetup fitToHeight="2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36" sqref="F36"/>
    </sheetView>
  </sheetViews>
  <sheetFormatPr defaultColWidth="9.00390625" defaultRowHeight="12.75"/>
  <cols>
    <col min="1" max="1" width="30.00390625" style="0" customWidth="1"/>
    <col min="2" max="2" width="19.625" style="227" customWidth="1"/>
    <col min="3" max="3" width="22.00390625" style="0" customWidth="1"/>
    <col min="4" max="4" width="12.75390625" style="0" customWidth="1"/>
    <col min="5" max="5" width="13.125" style="0" customWidth="1"/>
    <col min="6" max="7" width="15.875" style="0" customWidth="1"/>
    <col min="8" max="8" width="22.125" style="0" customWidth="1"/>
    <col min="9" max="9" width="2.75390625" style="0" customWidth="1"/>
  </cols>
  <sheetData>
    <row r="1" spans="1:7" ht="12.75">
      <c r="A1" s="69" t="str">
        <f>'[1]T.0.1'!B3</f>
        <v>RDP</v>
      </c>
      <c r="B1" s="70" t="str">
        <f>'[1]T.0.1'!B7</f>
        <v>HUOBJ</v>
      </c>
      <c r="C1" s="71">
        <v>2006</v>
      </c>
      <c r="G1" s="130"/>
    </row>
    <row r="2" spans="1:8" s="211" customFormat="1" ht="19.5" customHeight="1">
      <c r="A2" s="211" t="s">
        <v>459</v>
      </c>
      <c r="H2"/>
    </row>
    <row r="3" spans="1:8" s="25" customFormat="1" ht="13.5" customHeight="1">
      <c r="A3"/>
      <c r="H3"/>
    </row>
    <row r="4" spans="1:8" s="25" customFormat="1" ht="19.5" customHeight="1">
      <c r="A4" s="209" t="s">
        <v>460</v>
      </c>
      <c r="H4"/>
    </row>
    <row r="5" spans="1:8" s="25" customFormat="1" ht="13.5" customHeight="1">
      <c r="A5"/>
      <c r="H5"/>
    </row>
    <row r="6" spans="1:8" s="24" customFormat="1" ht="31.5" customHeight="1">
      <c r="A6" s="405" t="s">
        <v>461</v>
      </c>
      <c r="B6" s="406" t="s">
        <v>400</v>
      </c>
      <c r="C6" s="406" t="s">
        <v>462</v>
      </c>
      <c r="D6" s="406" t="s">
        <v>456</v>
      </c>
      <c r="E6" s="406"/>
      <c r="F6" s="403" t="s">
        <v>457</v>
      </c>
      <c r="G6" s="404"/>
      <c r="H6"/>
    </row>
    <row r="7" spans="1:8" s="24" customFormat="1" ht="24" customHeight="1">
      <c r="A7" s="356"/>
      <c r="B7" s="406"/>
      <c r="C7" s="406"/>
      <c r="D7" s="218" t="s">
        <v>463</v>
      </c>
      <c r="E7" s="218" t="s">
        <v>464</v>
      </c>
      <c r="F7" s="213" t="s">
        <v>358</v>
      </c>
      <c r="G7" s="213" t="s">
        <v>378</v>
      </c>
      <c r="H7"/>
    </row>
    <row r="8" spans="1:7" ht="13.5" customHeight="1">
      <c r="A8" s="219" t="s">
        <v>417</v>
      </c>
      <c r="B8" s="313">
        <v>358</v>
      </c>
      <c r="C8" s="313">
        <v>10035.95</v>
      </c>
      <c r="D8" s="214">
        <f>IF(AND(ISNUMBER(F8),ISNUMBER(B8),B8&lt;&gt;0),F8/B8*1000,0)</f>
        <v>1727.9329608938547</v>
      </c>
      <c r="E8" s="214">
        <f>IF(AND(ISNUMBER(F8),ISNUMBER(C8),C8&lt;&gt;0),F8/C8,0)</f>
        <v>0.061638409916350716</v>
      </c>
      <c r="F8" s="313">
        <v>618.6</v>
      </c>
      <c r="G8" s="313">
        <v>494.88</v>
      </c>
    </row>
    <row r="9" spans="1:7" ht="13.5" customHeight="1">
      <c r="A9" s="219" t="s">
        <v>418</v>
      </c>
      <c r="B9" s="313">
        <v>168</v>
      </c>
      <c r="C9" s="313">
        <v>6306.37</v>
      </c>
      <c r="D9" s="214">
        <f>IF(AND(ISNUMBER(F9),ISNUMBER(B9),B9&lt;&gt;0),F9/B9*1000,0)</f>
        <v>362.6369047619048</v>
      </c>
      <c r="E9" s="214">
        <f>IF(AND(ISNUMBER(F9),ISNUMBER(C9),C9&lt;&gt;0),F9/C9,0)</f>
        <v>0.009660549571306474</v>
      </c>
      <c r="F9" s="313">
        <v>60.923</v>
      </c>
      <c r="G9" s="313">
        <v>48.74</v>
      </c>
    </row>
    <row r="10" spans="1:7" ht="13.5" customHeight="1">
      <c r="A10" s="220" t="s">
        <v>358</v>
      </c>
      <c r="B10" s="214">
        <f>SUM(B8:B9)</f>
        <v>526</v>
      </c>
      <c r="C10" s="214">
        <f>SUM(C8:C9)</f>
        <v>16342.32</v>
      </c>
      <c r="D10" s="214">
        <f>IF(AND(ISNUMBER(F10),ISNUMBER(B10),B10&lt;&gt;0),F10/B10*1000,0)</f>
        <v>1291.8688212927757</v>
      </c>
      <c r="E10" s="214">
        <f>IF(AND(ISNUMBER(F10),ISNUMBER(C10),C10&lt;&gt;0),F10/C10,0)</f>
        <v>0.0415805711796122</v>
      </c>
      <c r="F10" s="214">
        <f>SUM(F8:F9)</f>
        <v>679.523</v>
      </c>
      <c r="G10" s="221">
        <f>SUM(G8:G9)</f>
        <v>543.62</v>
      </c>
    </row>
    <row r="11" spans="1:7" ht="13.5" customHeight="1">
      <c r="A11" s="222" t="s">
        <v>465</v>
      </c>
      <c r="B11" s="92" t="s">
        <v>77</v>
      </c>
      <c r="C11" s="92" t="s">
        <v>77</v>
      </c>
      <c r="D11" s="214">
        <f>IF(AND(ISNUMBER(F11),ISNUMBER(B11),B11&lt;&gt;0),F11/B11*1000,0)</f>
        <v>0</v>
      </c>
      <c r="E11" s="214">
        <f>IF(AND(ISNUMBER(F11),ISNUMBER(C11),C11&lt;&gt;0),F11/C11,0)</f>
        <v>0</v>
      </c>
      <c r="F11" s="92" t="s">
        <v>77</v>
      </c>
      <c r="G11" s="92" t="s">
        <v>77</v>
      </c>
    </row>
    <row r="12" spans="1:7" ht="13.5" customHeight="1">
      <c r="A12" s="223" t="s">
        <v>466</v>
      </c>
      <c r="B12" s="92"/>
      <c r="C12" s="92"/>
      <c r="D12" s="215"/>
      <c r="E12" s="215"/>
      <c r="F12" s="92"/>
      <c r="G12" s="92"/>
    </row>
    <row r="13" spans="1:7" ht="13.5" customHeight="1">
      <c r="A13" s="224"/>
      <c r="B13" s="208"/>
      <c r="C13" s="208"/>
      <c r="D13" s="208"/>
      <c r="E13" s="208"/>
      <c r="F13" s="208"/>
      <c r="G13" s="208"/>
    </row>
    <row r="14" spans="2:7" ht="13.5" customHeight="1">
      <c r="B14" s="225"/>
      <c r="C14" s="208"/>
      <c r="D14" s="208"/>
      <c r="E14" s="208"/>
      <c r="F14" s="208"/>
      <c r="G14" s="208"/>
    </row>
    <row r="15" ht="13.5" customHeight="1">
      <c r="B15"/>
    </row>
    <row r="16" ht="13.5" customHeight="1">
      <c r="B16"/>
    </row>
    <row r="17" ht="13.5" customHeight="1">
      <c r="B17"/>
    </row>
    <row r="18" ht="13.5" customHeight="1">
      <c r="B18"/>
    </row>
    <row r="19" ht="13.5" customHeight="1">
      <c r="B19"/>
    </row>
    <row r="20" ht="13.5" customHeight="1">
      <c r="B20"/>
    </row>
    <row r="21" ht="13.5" customHeight="1">
      <c r="B21"/>
    </row>
    <row r="22" ht="13.5" customHeight="1">
      <c r="B22"/>
    </row>
    <row r="23" ht="13.5" customHeight="1">
      <c r="B23"/>
    </row>
    <row r="24" ht="13.5" customHeight="1">
      <c r="B24"/>
    </row>
    <row r="25" ht="13.5" customHeight="1">
      <c r="B25"/>
    </row>
    <row r="26" ht="13.5" customHeight="1">
      <c r="B26"/>
    </row>
    <row r="27" ht="13.5" customHeight="1">
      <c r="B27"/>
    </row>
    <row r="28" ht="13.5" customHeight="1">
      <c r="B28"/>
    </row>
    <row r="29" ht="13.5" customHeight="1">
      <c r="B29"/>
    </row>
    <row r="30" spans="2:12" ht="27" customHeight="1">
      <c r="B30"/>
      <c r="I30" s="226"/>
      <c r="J30" s="226"/>
      <c r="K30" s="226"/>
      <c r="L30" s="226"/>
    </row>
    <row r="31" spans="2:20" ht="27" customHeight="1">
      <c r="B31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ht="13.5" customHeight="1">
      <c r="B32"/>
    </row>
    <row r="33" ht="13.5" customHeight="1">
      <c r="B33"/>
    </row>
    <row r="34" ht="12.75">
      <c r="B34"/>
    </row>
  </sheetData>
  <mergeCells count="5">
    <mergeCell ref="F6:G6"/>
    <mergeCell ref="A6:A7"/>
    <mergeCell ref="B6:B7"/>
    <mergeCell ref="C6:C7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68" zoomScaleNormal="68" workbookViewId="0" topLeftCell="A4">
      <selection activeCell="H67" sqref="H67"/>
    </sheetView>
  </sheetViews>
  <sheetFormatPr defaultColWidth="9.00390625" defaultRowHeight="12.75"/>
  <cols>
    <col min="1" max="1" width="24.25390625" style="0" customWidth="1"/>
    <col min="2" max="2" width="32.75390625" style="0" customWidth="1"/>
    <col min="3" max="4" width="14.75390625" style="0" customWidth="1"/>
    <col min="5" max="6" width="15.25390625" style="0" customWidth="1"/>
    <col min="7" max="7" width="15.875" style="0" customWidth="1"/>
    <col min="8" max="8" width="15.00390625" style="0" customWidth="1"/>
    <col min="9" max="9" width="18.375" style="0" customWidth="1"/>
    <col min="10" max="10" width="7.625" style="0" customWidth="1"/>
    <col min="11" max="11" width="16.125" style="0" customWidth="1"/>
  </cols>
  <sheetData>
    <row r="1" spans="1:9" s="25" customFormat="1" ht="19.5" customHeight="1">
      <c r="A1" s="69" t="str">
        <f>'[1]T.0.1'!B3</f>
        <v>RDP</v>
      </c>
      <c r="B1" s="70" t="str">
        <f>'[1]T.0.1'!B7</f>
        <v>HUOBJ</v>
      </c>
      <c r="C1" s="71">
        <v>2006</v>
      </c>
      <c r="D1" s="228"/>
      <c r="I1" s="130"/>
    </row>
    <row r="2" s="25" customFormat="1" ht="19.5" customHeight="1">
      <c r="A2" s="211" t="s">
        <v>283</v>
      </c>
    </row>
    <row r="3" s="25" customFormat="1" ht="13.5" customHeight="1">
      <c r="A3" s="209"/>
    </row>
    <row r="4" spans="1:9" ht="31.5" customHeight="1">
      <c r="A4" s="435" t="s">
        <v>467</v>
      </c>
      <c r="B4" s="436"/>
      <c r="C4" s="405" t="s">
        <v>403</v>
      </c>
      <c r="D4" s="405" t="s">
        <v>468</v>
      </c>
      <c r="E4" s="403" t="s">
        <v>469</v>
      </c>
      <c r="F4" s="404"/>
      <c r="G4" s="405" t="s">
        <v>470</v>
      </c>
      <c r="H4" s="403" t="s">
        <v>457</v>
      </c>
      <c r="I4" s="404"/>
    </row>
    <row r="5" spans="1:9" ht="31.5" customHeight="1">
      <c r="A5" s="437"/>
      <c r="B5" s="438"/>
      <c r="C5" s="421"/>
      <c r="D5" s="356"/>
      <c r="E5" s="213" t="s">
        <v>471</v>
      </c>
      <c r="F5" s="213" t="s">
        <v>458</v>
      </c>
      <c r="G5" s="356"/>
      <c r="H5" s="213" t="s">
        <v>358</v>
      </c>
      <c r="I5" s="213" t="s">
        <v>378</v>
      </c>
    </row>
    <row r="6" spans="1:10" ht="13.5" customHeight="1">
      <c r="A6" s="430" t="s">
        <v>472</v>
      </c>
      <c r="B6" s="229" t="s">
        <v>473</v>
      </c>
      <c r="C6" s="92">
        <v>184</v>
      </c>
      <c r="D6" s="92">
        <v>0</v>
      </c>
      <c r="E6" s="92">
        <v>12204</v>
      </c>
      <c r="F6" s="92">
        <v>0</v>
      </c>
      <c r="G6" s="214">
        <v>127</v>
      </c>
      <c r="H6" s="92">
        <v>1555</v>
      </c>
      <c r="I6" s="92">
        <f>H6*0.8</f>
        <v>1244</v>
      </c>
      <c r="J6" s="294"/>
    </row>
    <row r="7" spans="1:10" ht="13.5" customHeight="1">
      <c r="A7" s="433"/>
      <c r="B7" s="229" t="s">
        <v>474</v>
      </c>
      <c r="C7" s="92">
        <v>242</v>
      </c>
      <c r="D7" s="92">
        <v>0</v>
      </c>
      <c r="E7" s="92">
        <v>18453</v>
      </c>
      <c r="F7" s="92">
        <v>0</v>
      </c>
      <c r="G7" s="214">
        <v>95</v>
      </c>
      <c r="H7" s="92">
        <v>1758</v>
      </c>
      <c r="I7" s="92">
        <f aca="true" t="shared" si="0" ref="I7:I34">H7*0.8</f>
        <v>1406.4</v>
      </c>
      <c r="J7" s="294"/>
    </row>
    <row r="8" spans="1:10" s="328" customFormat="1" ht="13.5" customHeight="1">
      <c r="A8" s="433"/>
      <c r="B8" s="326" t="s">
        <v>475</v>
      </c>
      <c r="C8" s="314">
        <v>15</v>
      </c>
      <c r="D8" s="314">
        <v>0</v>
      </c>
      <c r="E8" s="314">
        <v>648</v>
      </c>
      <c r="F8" s="92">
        <v>0</v>
      </c>
      <c r="G8" s="327">
        <v>111</v>
      </c>
      <c r="H8" s="314">
        <v>72</v>
      </c>
      <c r="I8" s="92">
        <f t="shared" si="0"/>
        <v>57.6</v>
      </c>
      <c r="J8" s="294"/>
    </row>
    <row r="9" spans="1:9" s="328" customFormat="1" ht="13.5" customHeight="1">
      <c r="A9" s="434"/>
      <c r="B9" s="333" t="s">
        <v>358</v>
      </c>
      <c r="C9" s="327">
        <v>441</v>
      </c>
      <c r="D9" s="327">
        <v>0</v>
      </c>
      <c r="E9" s="327">
        <v>31305</v>
      </c>
      <c r="F9" s="327">
        <v>0</v>
      </c>
      <c r="G9" s="327">
        <v>108</v>
      </c>
      <c r="H9" s="327">
        <v>3385</v>
      </c>
      <c r="I9" s="92">
        <f t="shared" si="0"/>
        <v>2708</v>
      </c>
    </row>
    <row r="10" spans="1:10" ht="13.5" customHeight="1">
      <c r="A10" s="430" t="s">
        <v>476</v>
      </c>
      <c r="B10" s="229" t="s">
        <v>473</v>
      </c>
      <c r="C10" s="92">
        <v>2334</v>
      </c>
      <c r="D10" s="92">
        <v>0</v>
      </c>
      <c r="E10" s="92">
        <v>195147</v>
      </c>
      <c r="F10" s="92">
        <v>0</v>
      </c>
      <c r="G10" s="214">
        <v>132</v>
      </c>
      <c r="H10" s="92">
        <v>25731</v>
      </c>
      <c r="I10" s="92">
        <f t="shared" si="0"/>
        <v>20584.800000000003</v>
      </c>
      <c r="J10" s="294"/>
    </row>
    <row r="11" spans="1:10" ht="13.5" customHeight="1">
      <c r="A11" s="433"/>
      <c r="B11" s="229" t="s">
        <v>474</v>
      </c>
      <c r="C11" s="92">
        <v>4675</v>
      </c>
      <c r="D11" s="92">
        <v>0</v>
      </c>
      <c r="E11" s="92">
        <v>51977</v>
      </c>
      <c r="F11" s="92">
        <v>0</v>
      </c>
      <c r="G11" s="214">
        <v>291</v>
      </c>
      <c r="H11" s="92">
        <v>15149</v>
      </c>
      <c r="I11" s="92">
        <f t="shared" si="0"/>
        <v>12119.2</v>
      </c>
      <c r="J11" s="294"/>
    </row>
    <row r="12" spans="1:10" s="328" customFormat="1" ht="13.5" customHeight="1">
      <c r="A12" s="433"/>
      <c r="B12" s="326" t="s">
        <v>475</v>
      </c>
      <c r="C12" s="314">
        <v>1</v>
      </c>
      <c r="D12" s="314">
        <v>0</v>
      </c>
      <c r="E12" s="314">
        <v>8</v>
      </c>
      <c r="F12" s="314">
        <v>0</v>
      </c>
      <c r="G12" s="327">
        <v>125</v>
      </c>
      <c r="H12" s="314">
        <v>1</v>
      </c>
      <c r="I12" s="92">
        <f t="shared" si="0"/>
        <v>0.8</v>
      </c>
      <c r="J12" s="294"/>
    </row>
    <row r="13" spans="1:9" ht="13.5" customHeight="1">
      <c r="A13" s="434"/>
      <c r="B13" s="229" t="s">
        <v>358</v>
      </c>
      <c r="C13" s="214">
        <v>7010</v>
      </c>
      <c r="D13" s="214">
        <v>0</v>
      </c>
      <c r="E13" s="214">
        <v>247132</v>
      </c>
      <c r="F13" s="214">
        <v>0</v>
      </c>
      <c r="G13" s="214">
        <v>165</v>
      </c>
      <c r="H13" s="214">
        <v>40881</v>
      </c>
      <c r="I13" s="92">
        <f t="shared" si="0"/>
        <v>32704.800000000003</v>
      </c>
    </row>
    <row r="14" spans="1:10" ht="12.75" customHeight="1">
      <c r="A14" s="407" t="s">
        <v>477</v>
      </c>
      <c r="B14" s="229" t="s">
        <v>473</v>
      </c>
      <c r="C14" s="92">
        <v>186</v>
      </c>
      <c r="D14" s="92">
        <v>0</v>
      </c>
      <c r="E14" s="92">
        <v>1377</v>
      </c>
      <c r="F14" s="92">
        <v>0</v>
      </c>
      <c r="G14" s="214">
        <v>141</v>
      </c>
      <c r="H14" s="92">
        <v>194</v>
      </c>
      <c r="I14" s="92">
        <f t="shared" si="0"/>
        <v>155.20000000000002</v>
      </c>
      <c r="J14" s="294"/>
    </row>
    <row r="15" spans="1:10" ht="12.75" customHeight="1">
      <c r="A15" s="408"/>
      <c r="B15" s="229" t="s">
        <v>474</v>
      </c>
      <c r="C15" s="92">
        <v>53</v>
      </c>
      <c r="D15" s="92">
        <v>0</v>
      </c>
      <c r="E15" s="92">
        <v>468</v>
      </c>
      <c r="F15" s="92">
        <v>0</v>
      </c>
      <c r="G15" s="214">
        <v>137</v>
      </c>
      <c r="H15" s="92">
        <v>64</v>
      </c>
      <c r="I15" s="92">
        <f t="shared" si="0"/>
        <v>51.2</v>
      </c>
      <c r="J15" s="294"/>
    </row>
    <row r="16" spans="1:10" ht="12.75" customHeight="1">
      <c r="A16" s="408"/>
      <c r="B16" s="329" t="s">
        <v>475</v>
      </c>
      <c r="C16" s="92">
        <v>4</v>
      </c>
      <c r="D16" s="92">
        <v>0</v>
      </c>
      <c r="E16" s="92">
        <v>35</v>
      </c>
      <c r="F16" s="92">
        <v>0</v>
      </c>
      <c r="G16" s="214">
        <v>143</v>
      </c>
      <c r="H16" s="92">
        <v>5</v>
      </c>
      <c r="I16" s="92">
        <f t="shared" si="0"/>
        <v>4</v>
      </c>
      <c r="J16" s="294"/>
    </row>
    <row r="17" spans="1:10" ht="12.75" customHeight="1">
      <c r="A17" s="409"/>
      <c r="B17" s="229" t="s">
        <v>358</v>
      </c>
      <c r="C17" s="214">
        <v>243</v>
      </c>
      <c r="D17" s="214">
        <v>0</v>
      </c>
      <c r="E17" s="214">
        <v>1808</v>
      </c>
      <c r="F17" s="214">
        <v>0</v>
      </c>
      <c r="G17" s="214">
        <v>140</v>
      </c>
      <c r="H17" s="214">
        <v>263</v>
      </c>
      <c r="I17" s="92">
        <f t="shared" si="0"/>
        <v>210.4</v>
      </c>
      <c r="J17" s="294"/>
    </row>
    <row r="18" spans="1:10" ht="12.75" customHeight="1">
      <c r="A18" s="407" t="s">
        <v>478</v>
      </c>
      <c r="B18" s="229" t="s">
        <v>473</v>
      </c>
      <c r="C18" s="330">
        <v>7533</v>
      </c>
      <c r="D18" s="92">
        <v>0</v>
      </c>
      <c r="E18" s="330">
        <v>489940</v>
      </c>
      <c r="F18" s="92">
        <v>0</v>
      </c>
      <c r="G18" s="214">
        <v>99</v>
      </c>
      <c r="H18" s="330">
        <v>48505</v>
      </c>
      <c r="I18" s="92">
        <f t="shared" si="0"/>
        <v>38804</v>
      </c>
      <c r="J18" s="294"/>
    </row>
    <row r="19" spans="1:10" ht="12.75" customHeight="1">
      <c r="A19" s="408"/>
      <c r="B19" s="229" t="s">
        <v>474</v>
      </c>
      <c r="C19" s="330">
        <v>2831</v>
      </c>
      <c r="D19" s="92">
        <v>0</v>
      </c>
      <c r="E19" s="330">
        <v>155882</v>
      </c>
      <c r="F19" s="92">
        <v>0</v>
      </c>
      <c r="G19" s="214">
        <v>72</v>
      </c>
      <c r="H19" s="330">
        <v>11273</v>
      </c>
      <c r="I19" s="92">
        <f t="shared" si="0"/>
        <v>9018.4</v>
      </c>
      <c r="J19" s="294"/>
    </row>
    <row r="20" spans="1:10" ht="13.5" customHeight="1">
      <c r="A20" s="408"/>
      <c r="B20" s="230" t="s">
        <v>475</v>
      </c>
      <c r="C20" s="92">
        <v>97</v>
      </c>
      <c r="D20" s="92">
        <v>0</v>
      </c>
      <c r="E20" s="92">
        <v>5155</v>
      </c>
      <c r="F20" s="92">
        <v>0</v>
      </c>
      <c r="G20" s="214">
        <v>94</v>
      </c>
      <c r="H20" s="92">
        <v>486</v>
      </c>
      <c r="I20" s="92">
        <f t="shared" si="0"/>
        <v>388.8</v>
      </c>
      <c r="J20" s="294"/>
    </row>
    <row r="21" spans="1:10" ht="12.75" customHeight="1">
      <c r="A21" s="409"/>
      <c r="B21" s="229" t="s">
        <v>358</v>
      </c>
      <c r="C21" s="214">
        <v>10461</v>
      </c>
      <c r="D21" s="214">
        <v>0</v>
      </c>
      <c r="E21" s="214">
        <v>650977</v>
      </c>
      <c r="F21" s="214">
        <v>0</v>
      </c>
      <c r="G21" s="214">
        <v>93</v>
      </c>
      <c r="H21" s="214">
        <v>60264</v>
      </c>
      <c r="I21" s="92">
        <f t="shared" si="0"/>
        <v>48211.200000000004</v>
      </c>
      <c r="J21" s="294"/>
    </row>
    <row r="22" spans="1:10" ht="13.5" customHeight="1">
      <c r="A22" s="430" t="s">
        <v>479</v>
      </c>
      <c r="B22" s="229" t="s">
        <v>473</v>
      </c>
      <c r="C22" s="92">
        <v>520</v>
      </c>
      <c r="D22" s="92">
        <v>0</v>
      </c>
      <c r="E22" s="92">
        <v>25020</v>
      </c>
      <c r="F22" s="92">
        <v>0</v>
      </c>
      <c r="G22" s="214">
        <v>200</v>
      </c>
      <c r="H22" s="92">
        <v>4992</v>
      </c>
      <c r="I22" s="92">
        <f t="shared" si="0"/>
        <v>3993.6000000000004</v>
      </c>
      <c r="J22" s="294"/>
    </row>
    <row r="23" spans="1:10" ht="12.75">
      <c r="A23" s="431"/>
      <c r="B23" s="229" t="s">
        <v>474</v>
      </c>
      <c r="C23" s="92">
        <v>620</v>
      </c>
      <c r="D23" s="92">
        <v>0</v>
      </c>
      <c r="E23" s="92">
        <v>85287</v>
      </c>
      <c r="F23" s="92">
        <v>0</v>
      </c>
      <c r="G23" s="214">
        <v>130</v>
      </c>
      <c r="H23" s="92">
        <v>11124</v>
      </c>
      <c r="I23" s="92">
        <f t="shared" si="0"/>
        <v>8899.2</v>
      </c>
      <c r="J23" s="294"/>
    </row>
    <row r="24" spans="1:10" ht="13.5" customHeight="1">
      <c r="A24" s="431"/>
      <c r="B24" s="230" t="s">
        <v>475</v>
      </c>
      <c r="C24" s="92">
        <v>74</v>
      </c>
      <c r="D24" s="92">
        <v>0</v>
      </c>
      <c r="E24" s="92">
        <v>9836</v>
      </c>
      <c r="F24" s="92">
        <v>0</v>
      </c>
      <c r="G24" s="214">
        <v>223</v>
      </c>
      <c r="H24" s="92">
        <v>2197</v>
      </c>
      <c r="I24" s="92">
        <f t="shared" si="0"/>
        <v>1757.6000000000001</v>
      </c>
      <c r="J24" s="294"/>
    </row>
    <row r="25" spans="1:9" ht="13.5" customHeight="1">
      <c r="A25" s="432"/>
      <c r="B25" s="229" t="s">
        <v>358</v>
      </c>
      <c r="C25" s="214">
        <v>1214</v>
      </c>
      <c r="D25" s="214">
        <v>0</v>
      </c>
      <c r="E25" s="214">
        <v>120143</v>
      </c>
      <c r="F25" s="214">
        <v>0</v>
      </c>
      <c r="G25" s="214">
        <v>152</v>
      </c>
      <c r="H25" s="214">
        <v>18313</v>
      </c>
      <c r="I25" s="92">
        <f t="shared" si="0"/>
        <v>14650.400000000001</v>
      </c>
    </row>
    <row r="26" spans="1:10" ht="14.25" customHeight="1">
      <c r="A26" s="430" t="s">
        <v>480</v>
      </c>
      <c r="B26" s="229" t="s">
        <v>473</v>
      </c>
      <c r="C26" s="92">
        <v>0</v>
      </c>
      <c r="D26" s="92">
        <v>0</v>
      </c>
      <c r="E26" s="92">
        <v>0</v>
      </c>
      <c r="F26" s="92">
        <v>0</v>
      </c>
      <c r="G26" s="214">
        <v>0</v>
      </c>
      <c r="H26" s="92">
        <v>0</v>
      </c>
      <c r="I26" s="92">
        <f t="shared" si="0"/>
        <v>0</v>
      </c>
      <c r="J26" s="294"/>
    </row>
    <row r="27" spans="1:10" ht="13.5" customHeight="1">
      <c r="A27" s="433"/>
      <c r="B27" s="229" t="s">
        <v>474</v>
      </c>
      <c r="C27" s="92">
        <v>0</v>
      </c>
      <c r="D27" s="92">
        <v>0</v>
      </c>
      <c r="E27" s="92">
        <v>0</v>
      </c>
      <c r="F27" s="92">
        <v>0</v>
      </c>
      <c r="G27" s="214">
        <v>0</v>
      </c>
      <c r="H27" s="92">
        <v>0</v>
      </c>
      <c r="I27" s="92">
        <f t="shared" si="0"/>
        <v>0</v>
      </c>
      <c r="J27" s="294"/>
    </row>
    <row r="28" spans="1:10" ht="13.5" customHeight="1">
      <c r="A28" s="433"/>
      <c r="B28" s="230" t="s">
        <v>475</v>
      </c>
      <c r="C28" s="92">
        <v>0</v>
      </c>
      <c r="D28" s="92">
        <v>0</v>
      </c>
      <c r="E28" s="92">
        <v>0</v>
      </c>
      <c r="F28" s="92">
        <v>0</v>
      </c>
      <c r="G28" s="214">
        <v>0</v>
      </c>
      <c r="H28" s="92">
        <v>0</v>
      </c>
      <c r="I28" s="92">
        <f t="shared" si="0"/>
        <v>0</v>
      </c>
      <c r="J28" s="294"/>
    </row>
    <row r="29" spans="1:9" ht="13.5" customHeight="1">
      <c r="A29" s="434"/>
      <c r="B29" s="229" t="s">
        <v>358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92">
        <f t="shared" si="0"/>
        <v>0</v>
      </c>
    </row>
    <row r="30" spans="1:10" ht="13.5" customHeight="1">
      <c r="A30" s="430" t="s">
        <v>481</v>
      </c>
      <c r="B30" s="229" t="s">
        <v>473</v>
      </c>
      <c r="C30" s="92">
        <v>10</v>
      </c>
      <c r="D30" s="92">
        <v>0</v>
      </c>
      <c r="E30" s="92">
        <v>36</v>
      </c>
      <c r="F30" s="92">
        <v>0</v>
      </c>
      <c r="G30" s="214">
        <v>83</v>
      </c>
      <c r="H30" s="92">
        <v>3</v>
      </c>
      <c r="I30" s="92">
        <f t="shared" si="0"/>
        <v>2.4000000000000004</v>
      </c>
      <c r="J30" s="294"/>
    </row>
    <row r="31" spans="1:10" ht="13.5" customHeight="1">
      <c r="A31" s="433"/>
      <c r="B31" s="229" t="s">
        <v>474</v>
      </c>
      <c r="C31" s="92">
        <v>88</v>
      </c>
      <c r="D31" s="93">
        <v>0</v>
      </c>
      <c r="E31" s="92">
        <v>8362</v>
      </c>
      <c r="F31" s="92">
        <v>0</v>
      </c>
      <c r="G31" s="214">
        <v>86</v>
      </c>
      <c r="H31" s="92">
        <v>721</v>
      </c>
      <c r="I31" s="92">
        <f t="shared" si="0"/>
        <v>576.8000000000001</v>
      </c>
      <c r="J31" s="294"/>
    </row>
    <row r="32" spans="1:10" ht="13.5" customHeight="1">
      <c r="A32" s="433"/>
      <c r="B32" s="230" t="s">
        <v>475</v>
      </c>
      <c r="C32" s="92">
        <v>124</v>
      </c>
      <c r="D32" s="93">
        <v>0</v>
      </c>
      <c r="E32" s="92">
        <v>23114</v>
      </c>
      <c r="F32" s="92">
        <v>0</v>
      </c>
      <c r="G32" s="214">
        <v>194</v>
      </c>
      <c r="H32" s="92">
        <v>4478</v>
      </c>
      <c r="I32" s="92">
        <f t="shared" si="0"/>
        <v>3582.4</v>
      </c>
      <c r="J32" s="294"/>
    </row>
    <row r="33" spans="1:9" ht="13.5" customHeight="1">
      <c r="A33" s="434"/>
      <c r="B33" s="229" t="s">
        <v>358</v>
      </c>
      <c r="C33" s="231">
        <v>222</v>
      </c>
      <c r="D33" s="214">
        <v>0</v>
      </c>
      <c r="E33" s="214">
        <v>31512</v>
      </c>
      <c r="F33" s="214">
        <v>0</v>
      </c>
      <c r="G33" s="214">
        <v>165</v>
      </c>
      <c r="H33" s="214">
        <v>5202</v>
      </c>
      <c r="I33" s="92">
        <f t="shared" si="0"/>
        <v>4161.6</v>
      </c>
    </row>
    <row r="34" spans="1:9" ht="13.5" customHeight="1">
      <c r="A34" s="416" t="s">
        <v>350</v>
      </c>
      <c r="B34" s="417"/>
      <c r="C34" s="214">
        <v>19591</v>
      </c>
      <c r="D34" s="214">
        <v>0</v>
      </c>
      <c r="E34" s="214">
        <v>1082949</v>
      </c>
      <c r="F34" s="214">
        <v>0</v>
      </c>
      <c r="G34" s="214">
        <v>118</v>
      </c>
      <c r="H34" s="214">
        <v>128308</v>
      </c>
      <c r="I34" s="92">
        <f t="shared" si="0"/>
        <v>102646.40000000001</v>
      </c>
    </row>
    <row r="35" spans="1:9" ht="13.5" customHeight="1">
      <c r="A35" s="418" t="s">
        <v>453</v>
      </c>
      <c r="B35" s="418"/>
      <c r="C35" s="215"/>
      <c r="D35" s="215"/>
      <c r="E35" s="215"/>
      <c r="F35" s="92"/>
      <c r="G35" s="215"/>
      <c r="H35" s="215"/>
      <c r="I35" s="215"/>
    </row>
    <row r="36" spans="1:9" ht="13.5" customHeight="1">
      <c r="A36" s="232"/>
      <c r="C36" s="233"/>
      <c r="D36" s="234"/>
      <c r="E36" s="233"/>
      <c r="F36" s="233"/>
      <c r="G36" s="233"/>
      <c r="H36" s="233"/>
      <c r="I36" s="235"/>
    </row>
    <row r="37" spans="1:9" ht="27" customHeight="1">
      <c r="A37" s="426"/>
      <c r="B37" s="427"/>
      <c r="C37" s="405" t="s">
        <v>403</v>
      </c>
      <c r="D37" s="405" t="s">
        <v>468</v>
      </c>
      <c r="E37" s="403" t="s">
        <v>482</v>
      </c>
      <c r="F37" s="404"/>
      <c r="G37" s="405" t="s">
        <v>483</v>
      </c>
      <c r="H37" s="403" t="s">
        <v>457</v>
      </c>
      <c r="I37" s="404"/>
    </row>
    <row r="38" spans="1:9" ht="27" customHeight="1">
      <c r="A38" s="428"/>
      <c r="B38" s="429"/>
      <c r="C38" s="421"/>
      <c r="D38" s="356"/>
      <c r="E38" s="213" t="s">
        <v>471</v>
      </c>
      <c r="F38" s="213" t="s">
        <v>458</v>
      </c>
      <c r="G38" s="356"/>
      <c r="H38" s="213" t="s">
        <v>358</v>
      </c>
      <c r="I38" s="213" t="s">
        <v>378</v>
      </c>
    </row>
    <row r="39" spans="1:9" ht="13.5" customHeight="1">
      <c r="A39" s="345" t="s">
        <v>484</v>
      </c>
      <c r="B39" s="22" t="s">
        <v>485</v>
      </c>
      <c r="C39" s="92">
        <v>34</v>
      </c>
      <c r="D39" s="92">
        <v>0</v>
      </c>
      <c r="E39" s="92">
        <v>2368</v>
      </c>
      <c r="F39" s="92">
        <v>0</v>
      </c>
      <c r="G39" s="214">
        <v>465</v>
      </c>
      <c r="H39" s="92">
        <v>1101</v>
      </c>
      <c r="I39" s="92">
        <f aca="true" t="shared" si="1" ref="I39:I46">H39*0.8</f>
        <v>880.8000000000001</v>
      </c>
    </row>
    <row r="40" spans="1:9" ht="13.5" customHeight="1">
      <c r="A40" s="345"/>
      <c r="B40" s="22" t="s">
        <v>486</v>
      </c>
      <c r="C40" s="92">
        <v>19</v>
      </c>
      <c r="D40" s="92">
        <v>0</v>
      </c>
      <c r="E40" s="92">
        <v>450</v>
      </c>
      <c r="F40" s="92">
        <v>0</v>
      </c>
      <c r="G40" s="214">
        <v>284</v>
      </c>
      <c r="H40" s="92">
        <v>128</v>
      </c>
      <c r="I40" s="92">
        <f t="shared" si="1"/>
        <v>102.4</v>
      </c>
    </row>
    <row r="41" spans="1:9" ht="13.5" customHeight="1">
      <c r="A41" s="345"/>
      <c r="B41" s="22" t="s">
        <v>487</v>
      </c>
      <c r="C41" s="92">
        <v>0</v>
      </c>
      <c r="D41" s="92">
        <v>0</v>
      </c>
      <c r="E41" s="92">
        <v>0</v>
      </c>
      <c r="F41" s="92">
        <v>0</v>
      </c>
      <c r="G41" s="214">
        <v>0</v>
      </c>
      <c r="H41" s="92">
        <v>0</v>
      </c>
      <c r="I41" s="92">
        <f t="shared" si="1"/>
        <v>0</v>
      </c>
    </row>
    <row r="42" spans="1:9" ht="13.5" customHeight="1">
      <c r="A42" s="345"/>
      <c r="B42" s="22" t="s">
        <v>488</v>
      </c>
      <c r="C42" s="92">
        <v>287</v>
      </c>
      <c r="D42" s="92">
        <v>0</v>
      </c>
      <c r="E42" s="92">
        <v>1238</v>
      </c>
      <c r="F42" s="92">
        <v>0</v>
      </c>
      <c r="G42" s="214">
        <v>166</v>
      </c>
      <c r="H42" s="92">
        <v>205</v>
      </c>
      <c r="I42" s="92">
        <f t="shared" si="1"/>
        <v>164</v>
      </c>
    </row>
    <row r="43" spans="1:9" ht="13.5" customHeight="1">
      <c r="A43" s="345"/>
      <c r="B43" s="22" t="s">
        <v>489</v>
      </c>
      <c r="C43" s="92">
        <v>61</v>
      </c>
      <c r="D43" s="92">
        <v>0</v>
      </c>
      <c r="E43" s="92">
        <v>1422</v>
      </c>
      <c r="F43" s="92">
        <v>0</v>
      </c>
      <c r="G43" s="214">
        <v>462</v>
      </c>
      <c r="H43" s="92">
        <v>657</v>
      </c>
      <c r="I43" s="92">
        <f t="shared" si="1"/>
        <v>525.6</v>
      </c>
    </row>
    <row r="44" spans="1:9" ht="13.5" customHeight="1">
      <c r="A44" s="345"/>
      <c r="B44" s="22" t="s">
        <v>490</v>
      </c>
      <c r="C44" s="92">
        <v>0</v>
      </c>
      <c r="D44" s="92">
        <v>0</v>
      </c>
      <c r="E44" s="92">
        <v>0</v>
      </c>
      <c r="F44" s="92">
        <v>0</v>
      </c>
      <c r="G44" s="214">
        <v>0</v>
      </c>
      <c r="H44" s="92">
        <v>0</v>
      </c>
      <c r="I44" s="92">
        <f t="shared" si="1"/>
        <v>0</v>
      </c>
    </row>
    <row r="45" spans="1:9" ht="13.5" customHeight="1">
      <c r="A45" s="345"/>
      <c r="B45" s="22" t="s">
        <v>491</v>
      </c>
      <c r="C45" s="92">
        <v>0</v>
      </c>
      <c r="D45" s="92">
        <v>0</v>
      </c>
      <c r="E45" s="92">
        <v>0</v>
      </c>
      <c r="F45" s="92">
        <v>0</v>
      </c>
      <c r="G45" s="214">
        <v>0</v>
      </c>
      <c r="H45" s="92">
        <v>0</v>
      </c>
      <c r="I45" s="92">
        <f t="shared" si="1"/>
        <v>0</v>
      </c>
    </row>
    <row r="46" spans="1:9" ht="12.75">
      <c r="A46" s="345"/>
      <c r="B46" s="236" t="s">
        <v>358</v>
      </c>
      <c r="C46" s="214">
        <v>401</v>
      </c>
      <c r="D46" s="214">
        <v>0</v>
      </c>
      <c r="E46" s="214">
        <v>5478</v>
      </c>
      <c r="F46" s="214">
        <v>0</v>
      </c>
      <c r="G46" s="214">
        <v>382</v>
      </c>
      <c r="H46" s="214">
        <v>2091</v>
      </c>
      <c r="I46" s="92">
        <f t="shared" si="1"/>
        <v>1672.8000000000002</v>
      </c>
    </row>
    <row r="47" spans="1:9" ht="15.75" customHeight="1">
      <c r="A47" s="237"/>
      <c r="B47" s="238"/>
      <c r="C47" s="132"/>
      <c r="D47" s="132"/>
      <c r="E47" s="132"/>
      <c r="F47" s="132"/>
      <c r="G47" s="132"/>
      <c r="H47" s="132"/>
      <c r="I47" s="239"/>
    </row>
    <row r="48" spans="1:9" ht="13.5" customHeight="1">
      <c r="A48" s="345" t="s">
        <v>492</v>
      </c>
      <c r="B48" s="22" t="s">
        <v>485</v>
      </c>
      <c r="C48" s="92">
        <v>0</v>
      </c>
      <c r="D48" s="92">
        <v>0</v>
      </c>
      <c r="E48" s="92">
        <v>0</v>
      </c>
      <c r="F48" s="92">
        <v>0</v>
      </c>
      <c r="G48" s="98">
        <v>0</v>
      </c>
      <c r="H48" s="92">
        <v>0</v>
      </c>
      <c r="I48" s="92">
        <v>0</v>
      </c>
    </row>
    <row r="49" spans="1:9" ht="13.5" customHeight="1">
      <c r="A49" s="345"/>
      <c r="B49" s="22" t="s">
        <v>486</v>
      </c>
      <c r="C49" s="92">
        <v>0</v>
      </c>
      <c r="D49" s="92">
        <v>0</v>
      </c>
      <c r="E49" s="92">
        <v>0</v>
      </c>
      <c r="F49" s="92">
        <v>0</v>
      </c>
      <c r="G49" s="98">
        <v>0</v>
      </c>
      <c r="H49" s="92">
        <v>0</v>
      </c>
      <c r="I49" s="92">
        <v>0</v>
      </c>
    </row>
    <row r="50" spans="1:9" ht="13.5" customHeight="1">
      <c r="A50" s="345"/>
      <c r="B50" s="22" t="s">
        <v>487</v>
      </c>
      <c r="C50" s="92">
        <v>0</v>
      </c>
      <c r="D50" s="92">
        <v>0</v>
      </c>
      <c r="E50" s="92">
        <v>0</v>
      </c>
      <c r="F50" s="92">
        <v>0</v>
      </c>
      <c r="G50" s="98">
        <v>0</v>
      </c>
      <c r="H50" s="92">
        <v>0</v>
      </c>
      <c r="I50" s="92">
        <v>0</v>
      </c>
    </row>
    <row r="51" spans="1:9" ht="13.5" customHeight="1">
      <c r="A51" s="345"/>
      <c r="B51" s="22" t="s">
        <v>488</v>
      </c>
      <c r="C51" s="92">
        <v>0</v>
      </c>
      <c r="D51" s="92">
        <v>0</v>
      </c>
      <c r="E51" s="92">
        <v>0</v>
      </c>
      <c r="F51" s="92">
        <v>0</v>
      </c>
      <c r="G51" s="98">
        <v>0</v>
      </c>
      <c r="H51" s="92">
        <v>0</v>
      </c>
      <c r="I51" s="92">
        <v>0</v>
      </c>
    </row>
    <row r="52" spans="1:9" ht="13.5" customHeight="1">
      <c r="A52" s="345"/>
      <c r="B52" s="22" t="s">
        <v>489</v>
      </c>
      <c r="C52" s="92">
        <v>0</v>
      </c>
      <c r="D52" s="92">
        <v>0</v>
      </c>
      <c r="E52" s="92">
        <v>0</v>
      </c>
      <c r="F52" s="92">
        <v>0</v>
      </c>
      <c r="G52" s="98">
        <v>0</v>
      </c>
      <c r="H52" s="92">
        <v>0</v>
      </c>
      <c r="I52" s="92">
        <v>0</v>
      </c>
    </row>
    <row r="53" spans="1:9" ht="13.5" customHeight="1">
      <c r="A53" s="345"/>
      <c r="B53" s="22" t="s">
        <v>490</v>
      </c>
      <c r="C53" s="92">
        <v>0</v>
      </c>
      <c r="D53" s="92">
        <v>0</v>
      </c>
      <c r="E53" s="92">
        <v>0</v>
      </c>
      <c r="F53" s="92">
        <v>0</v>
      </c>
      <c r="G53" s="98">
        <v>0</v>
      </c>
      <c r="H53" s="92">
        <v>0</v>
      </c>
      <c r="I53" s="92">
        <v>0</v>
      </c>
    </row>
    <row r="54" spans="1:9" ht="13.5" customHeight="1">
      <c r="A54" s="345"/>
      <c r="B54" s="22" t="s">
        <v>491</v>
      </c>
      <c r="C54" s="92">
        <v>0</v>
      </c>
      <c r="D54" s="92">
        <v>0</v>
      </c>
      <c r="E54" s="92">
        <v>0</v>
      </c>
      <c r="F54" s="92">
        <v>0</v>
      </c>
      <c r="G54" s="98">
        <v>0</v>
      </c>
      <c r="H54" s="92">
        <v>0</v>
      </c>
      <c r="I54" s="92">
        <v>0</v>
      </c>
    </row>
    <row r="55" spans="1:9" ht="12.75">
      <c r="A55" s="345"/>
      <c r="B55" s="236" t="s">
        <v>358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</row>
    <row r="56" spans="1:9" ht="12.75">
      <c r="A56" s="416" t="s">
        <v>350</v>
      </c>
      <c r="B56" s="417"/>
      <c r="C56" s="98">
        <v>401</v>
      </c>
      <c r="D56" s="98">
        <v>0</v>
      </c>
      <c r="E56" s="98">
        <v>5478</v>
      </c>
      <c r="F56" s="98">
        <v>0</v>
      </c>
      <c r="G56" s="98">
        <v>382</v>
      </c>
      <c r="H56" s="98">
        <v>2091</v>
      </c>
      <c r="I56" s="98">
        <v>1673</v>
      </c>
    </row>
    <row r="57" spans="1:9" ht="12.75">
      <c r="A57" s="418" t="s">
        <v>453</v>
      </c>
      <c r="B57" s="418"/>
      <c r="C57" s="207"/>
      <c r="D57" s="240"/>
      <c r="E57" s="207"/>
      <c r="F57" s="92"/>
      <c r="G57" s="207"/>
      <c r="H57" s="92"/>
      <c r="I57" s="92"/>
    </row>
    <row r="58" spans="1:9" ht="13.5" thickBot="1">
      <c r="A58" s="241"/>
      <c r="B58" s="208"/>
      <c r="C58" s="234"/>
      <c r="D58" s="234"/>
      <c r="E58" s="234"/>
      <c r="F58" s="234"/>
      <c r="G58" s="234"/>
      <c r="H58" s="234"/>
      <c r="I58" s="234"/>
    </row>
    <row r="59" spans="1:9" ht="12.75">
      <c r="A59" s="419" t="s">
        <v>493</v>
      </c>
      <c r="B59" s="420"/>
      <c r="C59" s="242">
        <v>19992</v>
      </c>
      <c r="D59" s="243">
        <v>0</v>
      </c>
      <c r="E59" s="242" t="s">
        <v>73</v>
      </c>
      <c r="F59" s="242">
        <v>0</v>
      </c>
      <c r="G59" s="242">
        <v>250</v>
      </c>
      <c r="H59" s="243">
        <f>SUM(H56+H34)</f>
        <v>130399</v>
      </c>
      <c r="I59" s="244">
        <f>SUM(I56+I34)</f>
        <v>104319.40000000001</v>
      </c>
    </row>
    <row r="60" spans="1:9" ht="13.5" thickBot="1">
      <c r="A60" s="414" t="s">
        <v>494</v>
      </c>
      <c r="B60" s="415"/>
      <c r="C60" s="245"/>
      <c r="D60" s="246"/>
      <c r="E60" s="245"/>
      <c r="F60" s="245"/>
      <c r="G60" s="245"/>
      <c r="H60" s="246"/>
      <c r="I60" s="247"/>
    </row>
    <row r="61" spans="1:9" ht="12.75">
      <c r="A61" s="208"/>
      <c r="B61" s="208"/>
      <c r="C61" s="208"/>
      <c r="D61" s="208"/>
      <c r="E61" s="208"/>
      <c r="F61" s="208"/>
      <c r="G61" s="208"/>
      <c r="H61" s="208"/>
      <c r="I61" s="208"/>
    </row>
    <row r="62" spans="1:7" ht="30.75" customHeight="1">
      <c r="A62" s="422" t="s">
        <v>495</v>
      </c>
      <c r="B62" s="423"/>
      <c r="C62" s="405" t="s">
        <v>403</v>
      </c>
      <c r="D62" s="405" t="s">
        <v>496</v>
      </c>
      <c r="E62" s="405" t="s">
        <v>497</v>
      </c>
      <c r="F62" s="403" t="s">
        <v>457</v>
      </c>
      <c r="G62" s="404"/>
    </row>
    <row r="63" spans="1:7" ht="19.5" customHeight="1">
      <c r="A63" s="424"/>
      <c r="B63" s="425"/>
      <c r="C63" s="421"/>
      <c r="D63" s="421"/>
      <c r="E63" s="421"/>
      <c r="F63" s="213" t="s">
        <v>358</v>
      </c>
      <c r="G63" s="213" t="s">
        <v>378</v>
      </c>
    </row>
    <row r="64" spans="1:7" ht="12.75">
      <c r="A64" s="410" t="s">
        <v>498</v>
      </c>
      <c r="B64" s="411"/>
      <c r="C64" s="92"/>
      <c r="D64" s="92"/>
      <c r="E64" s="214"/>
      <c r="F64" s="92"/>
      <c r="G64" s="92"/>
    </row>
    <row r="65" spans="1:7" ht="12.75">
      <c r="A65" s="410" t="s">
        <v>499</v>
      </c>
      <c r="B65" s="411"/>
      <c r="C65" s="92"/>
      <c r="D65" s="92"/>
      <c r="E65" s="214"/>
      <c r="F65" s="92"/>
      <c r="G65" s="92"/>
    </row>
    <row r="66" spans="1:7" ht="12.75">
      <c r="A66" s="410" t="s">
        <v>500</v>
      </c>
      <c r="B66" s="411"/>
      <c r="C66" s="92"/>
      <c r="D66" s="92"/>
      <c r="E66" s="214"/>
      <c r="F66" s="92"/>
      <c r="G66" s="92"/>
    </row>
    <row r="67" spans="1:7" ht="12.75">
      <c r="A67" s="412" t="s">
        <v>358</v>
      </c>
      <c r="B67" s="413"/>
      <c r="C67" s="214" t="s">
        <v>73</v>
      </c>
      <c r="D67" s="215" t="s">
        <v>73</v>
      </c>
      <c r="E67" s="215" t="s">
        <v>73</v>
      </c>
      <c r="F67" s="214" t="s">
        <v>73</v>
      </c>
      <c r="G67" s="214" t="s">
        <v>73</v>
      </c>
    </row>
  </sheetData>
  <mergeCells count="36">
    <mergeCell ref="G4:G5"/>
    <mergeCell ref="H4:I4"/>
    <mergeCell ref="A6:A9"/>
    <mergeCell ref="A10:A13"/>
    <mergeCell ref="A4:B5"/>
    <mergeCell ref="C4:C5"/>
    <mergeCell ref="D4:D5"/>
    <mergeCell ref="E4:F4"/>
    <mergeCell ref="A22:A25"/>
    <mergeCell ref="A26:A29"/>
    <mergeCell ref="A30:A33"/>
    <mergeCell ref="A34:B34"/>
    <mergeCell ref="E37:F37"/>
    <mergeCell ref="G37:G38"/>
    <mergeCell ref="H37:I37"/>
    <mergeCell ref="A39:A46"/>
    <mergeCell ref="A37:B38"/>
    <mergeCell ref="C37:C38"/>
    <mergeCell ref="D37:D38"/>
    <mergeCell ref="E62:E63"/>
    <mergeCell ref="F62:G62"/>
    <mergeCell ref="A64:B64"/>
    <mergeCell ref="A65:B65"/>
    <mergeCell ref="A62:B63"/>
    <mergeCell ref="C62:C63"/>
    <mergeCell ref="D62:D63"/>
    <mergeCell ref="A14:A17"/>
    <mergeCell ref="A18:A21"/>
    <mergeCell ref="A66:B66"/>
    <mergeCell ref="A67:B67"/>
    <mergeCell ref="A60:B60"/>
    <mergeCell ref="A48:A55"/>
    <mergeCell ref="A56:B56"/>
    <mergeCell ref="A57:B57"/>
    <mergeCell ref="A59:B59"/>
    <mergeCell ref="A35:B35"/>
  </mergeCells>
  <printOptions/>
  <pageMargins left="0.75" right="0.51" top="1" bottom="1" header="0.5" footer="0.5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7" zoomScaleNormal="77" workbookViewId="0" topLeftCell="A1">
      <selection activeCell="D23" sqref="D23"/>
    </sheetView>
  </sheetViews>
  <sheetFormatPr defaultColWidth="9.00390625" defaultRowHeight="12.75"/>
  <cols>
    <col min="1" max="1" width="39.75390625" style="0" customWidth="1"/>
    <col min="2" max="17" width="9.25390625" style="0" customWidth="1"/>
    <col min="18" max="18" width="39.00390625" style="0" customWidth="1"/>
    <col min="19" max="19" width="14.25390625" style="0" customWidth="1"/>
  </cols>
  <sheetData>
    <row r="1" spans="1:19" ht="12.75">
      <c r="A1" s="69" t="str">
        <f>'[1]T.0.1'!B3</f>
        <v>RDP</v>
      </c>
      <c r="B1" s="70" t="str">
        <f>'[1]T.0.1'!B7</f>
        <v>HUOBJ</v>
      </c>
      <c r="C1" s="71">
        <v>2006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0"/>
      <c r="S1" s="1"/>
    </row>
    <row r="2" spans="1:19" s="25" customFormat="1" ht="19.5" customHeight="1">
      <c r="A2" s="249" t="s">
        <v>505</v>
      </c>
      <c r="B2" s="249"/>
      <c r="C2" s="249"/>
      <c r="D2" s="249"/>
      <c r="E2" s="249"/>
      <c r="F2" s="249"/>
      <c r="G2" s="249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10"/>
    </row>
    <row r="3" spans="1:19" s="25" customFormat="1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10"/>
    </row>
    <row r="4" spans="1:19" s="25" customFormat="1" ht="19.5" customHeight="1">
      <c r="A4" s="250" t="s">
        <v>506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10"/>
    </row>
    <row r="5" spans="1:19" s="25" customFormat="1" ht="13.5" customHeight="1">
      <c r="A5" s="2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210"/>
    </row>
    <row r="6" spans="1:19" ht="44.25" customHeight="1">
      <c r="A6" s="460" t="s">
        <v>507</v>
      </c>
      <c r="B6" s="457" t="s">
        <v>508</v>
      </c>
      <c r="C6" s="457"/>
      <c r="D6" s="457" t="s">
        <v>458</v>
      </c>
      <c r="E6" s="461" t="s">
        <v>509</v>
      </c>
      <c r="F6" s="462"/>
      <c r="G6" s="457" t="s">
        <v>510</v>
      </c>
      <c r="H6" s="442" t="s">
        <v>511</v>
      </c>
      <c r="I6" s="442"/>
      <c r="J6" s="442"/>
      <c r="K6" s="458"/>
      <c r="L6" s="458"/>
      <c r="M6" s="458"/>
      <c r="N6" s="459"/>
      <c r="O6" s="459"/>
      <c r="P6" s="459"/>
      <c r="Q6" s="439" t="s">
        <v>377</v>
      </c>
      <c r="R6" s="439"/>
      <c r="S6" s="36"/>
    </row>
    <row r="7" spans="1:19" ht="30.75" customHeight="1">
      <c r="A7" s="388"/>
      <c r="B7" s="457"/>
      <c r="C7" s="457"/>
      <c r="D7" s="457"/>
      <c r="E7" s="463"/>
      <c r="F7" s="464"/>
      <c r="G7" s="457"/>
      <c r="H7" s="442"/>
      <c r="I7" s="442"/>
      <c r="J7" s="442"/>
      <c r="K7" s="459"/>
      <c r="L7" s="459"/>
      <c r="M7" s="459"/>
      <c r="N7" s="459"/>
      <c r="O7" s="459"/>
      <c r="P7" s="459"/>
      <c r="Q7" s="78" t="s">
        <v>358</v>
      </c>
      <c r="R7" s="78" t="s">
        <v>378</v>
      </c>
      <c r="S7" s="36"/>
    </row>
    <row r="8" spans="1:19" ht="13.5" customHeight="1">
      <c r="A8" s="252" t="s">
        <v>512</v>
      </c>
      <c r="B8" s="453">
        <f>3448+D8</f>
        <v>5373</v>
      </c>
      <c r="C8" s="411"/>
      <c r="D8" s="92">
        <v>1925</v>
      </c>
      <c r="E8" s="453">
        <f>17+G8</f>
        <v>35.2</v>
      </c>
      <c r="F8" s="411"/>
      <c r="G8" s="92">
        <v>18.2</v>
      </c>
      <c r="H8" s="454">
        <f>IF(AND(ISNUMBER(Q8),ISNUMBER(E8),E8&lt;&gt;0),Q8/E8,0)</f>
        <v>703.3522727272726</v>
      </c>
      <c r="I8" s="349"/>
      <c r="J8" s="455"/>
      <c r="K8" s="459"/>
      <c r="L8" s="459"/>
      <c r="M8" s="459"/>
      <c r="N8" s="459"/>
      <c r="O8" s="459"/>
      <c r="P8" s="459"/>
      <c r="Q8" s="93">
        <f>20265+4493</f>
        <v>24758</v>
      </c>
      <c r="R8" s="314">
        <f>Q8</f>
        <v>24758</v>
      </c>
      <c r="S8" s="253"/>
    </row>
    <row r="9" spans="1:19" ht="14.25" customHeight="1">
      <c r="A9" s="252" t="s">
        <v>513</v>
      </c>
      <c r="B9" s="453">
        <f>3448+D9</f>
        <v>5373</v>
      </c>
      <c r="C9" s="411"/>
      <c r="D9" s="92">
        <v>1925</v>
      </c>
      <c r="E9" s="453">
        <f>17+G9</f>
        <v>35.2</v>
      </c>
      <c r="F9" s="456"/>
      <c r="G9" s="92">
        <v>18.2</v>
      </c>
      <c r="H9" s="454">
        <f>IF(AND(ISNUMBER(Q9),ISNUMBER(E9),E9&lt;&gt;0),Q9/E9,0)</f>
        <v>1936.0795454545453</v>
      </c>
      <c r="I9" s="349"/>
      <c r="J9" s="455"/>
      <c r="K9" s="459"/>
      <c r="L9" s="459"/>
      <c r="M9" s="459"/>
      <c r="N9" s="459"/>
      <c r="O9" s="459"/>
      <c r="P9" s="459"/>
      <c r="Q9" s="93">
        <f>63884+4266</f>
        <v>68150</v>
      </c>
      <c r="R9" s="314">
        <f>Q9</f>
        <v>68150</v>
      </c>
      <c r="S9" s="253"/>
    </row>
    <row r="10" spans="1:19" ht="13.5" customHeight="1">
      <c r="A10" s="39" t="s">
        <v>358</v>
      </c>
      <c r="B10" s="445"/>
      <c r="C10" s="446"/>
      <c r="D10" s="207"/>
      <c r="E10" s="447"/>
      <c r="F10" s="448"/>
      <c r="G10" s="207"/>
      <c r="H10" s="449"/>
      <c r="I10" s="450"/>
      <c r="J10" s="451"/>
      <c r="K10" s="459"/>
      <c r="L10" s="459"/>
      <c r="M10" s="459"/>
      <c r="N10" s="459"/>
      <c r="O10" s="459"/>
      <c r="P10" s="459"/>
      <c r="Q10" s="254">
        <f>SUM(Q8:Q9)</f>
        <v>92908</v>
      </c>
      <c r="R10" s="335">
        <f>SUM(R8:R9)</f>
        <v>92908</v>
      </c>
      <c r="S10" s="36"/>
    </row>
    <row r="11" spans="1:19" ht="13.5" customHeight="1">
      <c r="A11" s="255" t="s">
        <v>514</v>
      </c>
      <c r="B11" s="452">
        <v>0</v>
      </c>
      <c r="C11" s="452"/>
      <c r="D11" s="256"/>
      <c r="E11" s="452">
        <v>0</v>
      </c>
      <c r="F11" s="452"/>
      <c r="G11" s="256"/>
      <c r="H11" s="443"/>
      <c r="I11" s="443"/>
      <c r="J11" s="443"/>
      <c r="K11" s="443"/>
      <c r="L11" s="443"/>
      <c r="M11" s="443"/>
      <c r="N11" s="443"/>
      <c r="O11" s="443"/>
      <c r="P11" s="443"/>
      <c r="Q11" s="204"/>
      <c r="R11" s="204"/>
      <c r="S11" s="36"/>
    </row>
    <row r="12" spans="1:19" ht="13.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08"/>
    </row>
    <row r="13" spans="1:19" ht="13.5" customHeight="1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08"/>
    </row>
    <row r="14" spans="1:19" ht="45" customHeight="1">
      <c r="A14" s="440" t="s">
        <v>515</v>
      </c>
      <c r="B14" s="346" t="s">
        <v>452</v>
      </c>
      <c r="C14" s="347"/>
      <c r="D14" s="375"/>
      <c r="E14" s="444" t="s">
        <v>509</v>
      </c>
      <c r="F14" s="444"/>
      <c r="G14" s="444"/>
      <c r="H14" s="444" t="s">
        <v>511</v>
      </c>
      <c r="I14" s="444"/>
      <c r="J14" s="444"/>
      <c r="K14" s="444" t="s">
        <v>454</v>
      </c>
      <c r="L14" s="444"/>
      <c r="M14" s="444"/>
      <c r="N14" s="346" t="s">
        <v>376</v>
      </c>
      <c r="O14" s="347"/>
      <c r="P14" s="375"/>
      <c r="Q14" s="439" t="s">
        <v>377</v>
      </c>
      <c r="R14" s="439"/>
      <c r="S14" s="260"/>
    </row>
    <row r="15" spans="1:19" ht="31.5" customHeight="1">
      <c r="A15" s="441"/>
      <c r="B15" s="124" t="s">
        <v>516</v>
      </c>
      <c r="C15" s="124" t="s">
        <v>517</v>
      </c>
      <c r="D15" s="124" t="s">
        <v>358</v>
      </c>
      <c r="E15" s="124" t="s">
        <v>516</v>
      </c>
      <c r="F15" s="124" t="s">
        <v>517</v>
      </c>
      <c r="G15" s="124" t="s">
        <v>358</v>
      </c>
      <c r="H15" s="124" t="s">
        <v>516</v>
      </c>
      <c r="I15" s="124" t="s">
        <v>517</v>
      </c>
      <c r="J15" s="124" t="s">
        <v>358</v>
      </c>
      <c r="K15" s="124" t="s">
        <v>516</v>
      </c>
      <c r="L15" s="124" t="s">
        <v>517</v>
      </c>
      <c r="M15" s="124" t="s">
        <v>358</v>
      </c>
      <c r="N15" s="124" t="s">
        <v>516</v>
      </c>
      <c r="O15" s="124" t="s">
        <v>517</v>
      </c>
      <c r="P15" s="124" t="s">
        <v>358</v>
      </c>
      <c r="Q15" s="78" t="s">
        <v>358</v>
      </c>
      <c r="R15" s="78" t="s">
        <v>378</v>
      </c>
      <c r="S15" s="260"/>
    </row>
    <row r="16" spans="1:19" ht="14.25" customHeight="1">
      <c r="A16" s="252" t="s">
        <v>518</v>
      </c>
      <c r="B16" s="92">
        <v>36</v>
      </c>
      <c r="C16" s="92">
        <v>0</v>
      </c>
      <c r="D16" s="98">
        <f>SUM(B16:C16)</f>
        <v>36</v>
      </c>
      <c r="E16" s="92">
        <v>0.1</v>
      </c>
      <c r="F16" s="92">
        <v>0</v>
      </c>
      <c r="G16" s="98">
        <f>SUM(E16:F16)</f>
        <v>0.1</v>
      </c>
      <c r="H16" s="98">
        <f>IF(AND(ISNUMBER(N16),ISNUMBER(K16),ISNUMBER(E16),E16&lt;&gt;0),(N16-K16)/E16*1,0)</f>
        <v>1</v>
      </c>
      <c r="I16" s="98">
        <f aca="true" t="shared" si="0" ref="H16:J20">IF(AND(ISNUMBER(O16),ISNUMBER(L16),ISNUMBER(F16),F16&lt;&gt;0),(O16-L16)/F16*1,0)</f>
        <v>0</v>
      </c>
      <c r="J16" s="98">
        <f t="shared" si="0"/>
        <v>1</v>
      </c>
      <c r="K16" s="92">
        <v>0</v>
      </c>
      <c r="L16" s="92">
        <v>0</v>
      </c>
      <c r="M16" s="98">
        <f>SUM(K16:L16)</f>
        <v>0</v>
      </c>
      <c r="N16" s="92">
        <v>0.1</v>
      </c>
      <c r="O16" s="92">
        <v>0</v>
      </c>
      <c r="P16" s="98">
        <f>SUM(N16:O16)</f>
        <v>0.1</v>
      </c>
      <c r="Q16" s="92">
        <v>0</v>
      </c>
      <c r="R16" s="314">
        <v>0</v>
      </c>
      <c r="S16" s="260"/>
    </row>
    <row r="17" spans="1:19" ht="13.5" customHeight="1">
      <c r="A17" s="252" t="s">
        <v>519</v>
      </c>
      <c r="B17" s="92">
        <v>1809</v>
      </c>
      <c r="C17" s="92">
        <v>94</v>
      </c>
      <c r="D17" s="98">
        <f>SUM(B17:C17)</f>
        <v>1903</v>
      </c>
      <c r="E17" s="92">
        <v>17.6</v>
      </c>
      <c r="F17" s="92">
        <v>0.8</v>
      </c>
      <c r="G17" s="98">
        <f>SUM(E17:F17)</f>
        <v>18.400000000000002</v>
      </c>
      <c r="H17" s="98">
        <f t="shared" si="0"/>
        <v>1543.806818181818</v>
      </c>
      <c r="I17" s="98">
        <f t="shared" si="0"/>
        <v>1328.75</v>
      </c>
      <c r="J17" s="98">
        <f t="shared" si="0"/>
        <v>1534.4565217391303</v>
      </c>
      <c r="K17" s="92">
        <v>0</v>
      </c>
      <c r="L17" s="92">
        <v>0</v>
      </c>
      <c r="M17" s="98">
        <f>SUM(K17:L17)</f>
        <v>0</v>
      </c>
      <c r="N17" s="92">
        <v>27171</v>
      </c>
      <c r="O17" s="92">
        <v>1063</v>
      </c>
      <c r="P17" s="98">
        <f>SUM(N17:O17)</f>
        <v>28234</v>
      </c>
      <c r="Q17" s="314">
        <v>27171</v>
      </c>
      <c r="R17" s="314">
        <v>1063</v>
      </c>
      <c r="S17" s="260"/>
    </row>
    <row r="18" spans="1:19" ht="25.5">
      <c r="A18" s="131" t="s">
        <v>520</v>
      </c>
      <c r="B18" s="92"/>
      <c r="C18" s="92"/>
      <c r="D18" s="98">
        <f>SUM(B18:C18)</f>
        <v>0</v>
      </c>
      <c r="E18" s="92">
        <v>0</v>
      </c>
      <c r="F18" s="92">
        <v>0</v>
      </c>
      <c r="G18" s="98">
        <f>SUM(E18:F18)</f>
        <v>0</v>
      </c>
      <c r="H18" s="98">
        <f t="shared" si="0"/>
        <v>0</v>
      </c>
      <c r="I18" s="98">
        <f t="shared" si="0"/>
        <v>0</v>
      </c>
      <c r="J18" s="98">
        <f t="shared" si="0"/>
        <v>0</v>
      </c>
      <c r="K18" s="92">
        <v>0</v>
      </c>
      <c r="L18" s="92">
        <v>0</v>
      </c>
      <c r="M18" s="98">
        <f>SUM(K18:L18)</f>
        <v>0</v>
      </c>
      <c r="N18" s="92">
        <v>0</v>
      </c>
      <c r="O18" s="92">
        <v>0</v>
      </c>
      <c r="P18" s="98">
        <f>SUM(N18:O18)</f>
        <v>0</v>
      </c>
      <c r="Q18" s="92">
        <v>0</v>
      </c>
      <c r="R18" s="314">
        <v>0</v>
      </c>
      <c r="S18" s="260"/>
    </row>
    <row r="19" spans="1:19" ht="13.5" customHeight="1">
      <c r="A19" s="252" t="s">
        <v>521</v>
      </c>
      <c r="B19" s="92" t="s">
        <v>77</v>
      </c>
      <c r="C19" s="92">
        <v>0</v>
      </c>
      <c r="D19" s="98">
        <f>SUM(B19:C19)</f>
        <v>0</v>
      </c>
      <c r="E19" s="92" t="s">
        <v>77</v>
      </c>
      <c r="F19" s="92" t="s">
        <v>77</v>
      </c>
      <c r="G19" s="98">
        <f>SUM(E19:F19)</f>
        <v>0</v>
      </c>
      <c r="H19" s="98">
        <f t="shared" si="0"/>
        <v>0</v>
      </c>
      <c r="I19" s="98">
        <f t="shared" si="0"/>
        <v>0</v>
      </c>
      <c r="J19" s="98">
        <f t="shared" si="0"/>
        <v>0</v>
      </c>
      <c r="K19" s="92">
        <v>0</v>
      </c>
      <c r="L19" s="92">
        <v>0</v>
      </c>
      <c r="M19" s="98">
        <f>SUM(K19:L19)</f>
        <v>0</v>
      </c>
      <c r="N19" s="92">
        <v>0</v>
      </c>
      <c r="O19" s="92">
        <v>0</v>
      </c>
      <c r="P19" s="98">
        <f>SUM(N19:O19)</f>
        <v>0</v>
      </c>
      <c r="Q19" s="92">
        <v>0</v>
      </c>
      <c r="R19" s="314">
        <v>0</v>
      </c>
      <c r="S19" s="260"/>
    </row>
    <row r="20" spans="1:19" ht="13.5" customHeight="1">
      <c r="A20" s="261" t="s">
        <v>350</v>
      </c>
      <c r="B20" s="98">
        <f>SUM(B16:B19)</f>
        <v>1845</v>
      </c>
      <c r="C20" s="98">
        <f>SUM(C16:C19)</f>
        <v>94</v>
      </c>
      <c r="D20" s="98">
        <f>SUM(B20:C20)</f>
        <v>1939</v>
      </c>
      <c r="E20" s="98">
        <f>SUM(E16:E19)</f>
        <v>17.700000000000003</v>
      </c>
      <c r="F20" s="98">
        <f>SUM(F16:F19)</f>
        <v>0.8</v>
      </c>
      <c r="G20" s="98">
        <f>SUM(E20:F20)</f>
        <v>18.500000000000004</v>
      </c>
      <c r="H20" s="98">
        <f t="shared" si="0"/>
        <v>1535.0903954802257</v>
      </c>
      <c r="I20" s="98">
        <f t="shared" si="0"/>
        <v>1328.75</v>
      </c>
      <c r="J20" s="98">
        <f t="shared" si="0"/>
        <v>1526.1675675675672</v>
      </c>
      <c r="K20" s="98">
        <f>SUM(K16:K19)</f>
        <v>0</v>
      </c>
      <c r="L20" s="98">
        <f>SUM(L16:L19)</f>
        <v>0</v>
      </c>
      <c r="M20" s="98">
        <f>SUM(K20:L20)</f>
        <v>0</v>
      </c>
      <c r="N20" s="98">
        <f>SUM(N16:N19)</f>
        <v>27171.1</v>
      </c>
      <c r="O20" s="98">
        <f>SUM(O16:O19)</f>
        <v>1063</v>
      </c>
      <c r="P20" s="98">
        <f>SUM(N20:O20)</f>
        <v>28234.1</v>
      </c>
      <c r="Q20" s="98">
        <f>SUM(Q16:Q19)</f>
        <v>27171</v>
      </c>
      <c r="R20" s="334">
        <f>SUM(R16:R19)</f>
        <v>1063</v>
      </c>
      <c r="S20" s="260"/>
    </row>
    <row r="21" spans="1:1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 customHeight="1">
      <c r="A23" s="250" t="s">
        <v>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ht="45" customHeight="1">
      <c r="A25" s="440" t="s">
        <v>515</v>
      </c>
      <c r="B25" s="346" t="s">
        <v>452</v>
      </c>
      <c r="C25" s="347"/>
      <c r="D25" s="375"/>
      <c r="E25" s="442" t="s">
        <v>509</v>
      </c>
      <c r="F25" s="442"/>
      <c r="G25" s="442"/>
      <c r="H25" s="442" t="s">
        <v>511</v>
      </c>
      <c r="I25" s="442"/>
      <c r="J25" s="442"/>
      <c r="K25" s="442" t="s">
        <v>454</v>
      </c>
      <c r="L25" s="442"/>
      <c r="M25" s="442"/>
      <c r="N25" s="346" t="s">
        <v>376</v>
      </c>
      <c r="O25" s="347"/>
      <c r="P25" s="375"/>
      <c r="Q25" s="439" t="s">
        <v>377</v>
      </c>
      <c r="R25" s="439"/>
      <c r="S25" s="260"/>
    </row>
    <row r="26" spans="1:19" ht="31.5" customHeight="1">
      <c r="A26" s="441"/>
      <c r="B26" s="124" t="s">
        <v>516</v>
      </c>
      <c r="C26" s="124" t="s">
        <v>517</v>
      </c>
      <c r="D26" s="124" t="s">
        <v>358</v>
      </c>
      <c r="E26" s="124" t="s">
        <v>516</v>
      </c>
      <c r="F26" s="124" t="s">
        <v>517</v>
      </c>
      <c r="G26" s="124" t="s">
        <v>358</v>
      </c>
      <c r="H26" s="124" t="s">
        <v>516</v>
      </c>
      <c r="I26" s="124" t="s">
        <v>517</v>
      </c>
      <c r="J26" s="124" t="s">
        <v>358</v>
      </c>
      <c r="K26" s="124" t="s">
        <v>516</v>
      </c>
      <c r="L26" s="124" t="s">
        <v>517</v>
      </c>
      <c r="M26" s="124" t="s">
        <v>358</v>
      </c>
      <c r="N26" s="124" t="s">
        <v>516</v>
      </c>
      <c r="O26" s="124" t="s">
        <v>517</v>
      </c>
      <c r="P26" s="124" t="s">
        <v>358</v>
      </c>
      <c r="Q26" s="78" t="s">
        <v>358</v>
      </c>
      <c r="R26" s="78" t="s">
        <v>378</v>
      </c>
      <c r="S26" s="260"/>
    </row>
    <row r="27" spans="1:19" ht="14.25" customHeight="1">
      <c r="A27" s="252" t="s">
        <v>518</v>
      </c>
      <c r="B27" s="92" t="s">
        <v>73</v>
      </c>
      <c r="C27" s="92" t="s">
        <v>73</v>
      </c>
      <c r="D27" s="98">
        <f>SUM(B27:C27)</f>
        <v>0</v>
      </c>
      <c r="E27" s="92" t="s">
        <v>73</v>
      </c>
      <c r="F27" s="92" t="s">
        <v>73</v>
      </c>
      <c r="G27" s="98">
        <f>SUM(E27:F27)</f>
        <v>0</v>
      </c>
      <c r="H27" s="98">
        <f aca="true" t="shared" si="1" ref="H27:J31">IF(AND(ISNUMBER(N27),ISNUMBER(K27),ISNUMBER(E27),E27&lt;&gt;0),(N27-K27)/E27*1,0)</f>
        <v>0</v>
      </c>
      <c r="I27" s="98">
        <f t="shared" si="1"/>
        <v>0</v>
      </c>
      <c r="J27" s="98">
        <f t="shared" si="1"/>
        <v>0</v>
      </c>
      <c r="K27" s="92" t="s">
        <v>73</v>
      </c>
      <c r="L27" s="92" t="s">
        <v>73</v>
      </c>
      <c r="M27" s="98">
        <f>SUM(K27:L27)</f>
        <v>0</v>
      </c>
      <c r="N27" s="92" t="s">
        <v>73</v>
      </c>
      <c r="O27" s="92" t="s">
        <v>73</v>
      </c>
      <c r="P27" s="98">
        <f>SUM(N27:O27)</f>
        <v>0</v>
      </c>
      <c r="Q27" s="92" t="s">
        <v>73</v>
      </c>
      <c r="R27" s="92" t="s">
        <v>73</v>
      </c>
      <c r="S27" s="260"/>
    </row>
    <row r="28" spans="1:19" ht="13.5" customHeight="1">
      <c r="A28" s="252" t="s">
        <v>519</v>
      </c>
      <c r="B28" s="92" t="s">
        <v>73</v>
      </c>
      <c r="C28" s="92" t="s">
        <v>73</v>
      </c>
      <c r="D28" s="98">
        <f>SUM(B28:C28)</f>
        <v>0</v>
      </c>
      <c r="E28" s="92" t="s">
        <v>73</v>
      </c>
      <c r="F28" s="92" t="s">
        <v>73</v>
      </c>
      <c r="G28" s="98">
        <f>SUM(E28:F28)</f>
        <v>0</v>
      </c>
      <c r="H28" s="98">
        <f t="shared" si="1"/>
        <v>0</v>
      </c>
      <c r="I28" s="98">
        <f t="shared" si="1"/>
        <v>0</v>
      </c>
      <c r="J28" s="98">
        <f t="shared" si="1"/>
        <v>0</v>
      </c>
      <c r="K28" s="92" t="s">
        <v>73</v>
      </c>
      <c r="L28" s="92" t="s">
        <v>73</v>
      </c>
      <c r="M28" s="98">
        <f>SUM(K28:L28)</f>
        <v>0</v>
      </c>
      <c r="N28" s="92" t="s">
        <v>73</v>
      </c>
      <c r="O28" s="92" t="s">
        <v>73</v>
      </c>
      <c r="P28" s="98">
        <f>SUM(N28:O28)</f>
        <v>0</v>
      </c>
      <c r="Q28" s="92" t="s">
        <v>73</v>
      </c>
      <c r="R28" s="92" t="s">
        <v>73</v>
      </c>
      <c r="S28" s="260"/>
    </row>
    <row r="29" spans="1:19" ht="25.5">
      <c r="A29" s="131" t="s">
        <v>520</v>
      </c>
      <c r="B29" s="92" t="s">
        <v>73</v>
      </c>
      <c r="C29" s="92" t="s">
        <v>73</v>
      </c>
      <c r="D29" s="98">
        <f>SUM(B29:C29)</f>
        <v>0</v>
      </c>
      <c r="E29" s="92" t="s">
        <v>73</v>
      </c>
      <c r="F29" s="92" t="s">
        <v>73</v>
      </c>
      <c r="G29" s="98">
        <f>SUM(E29:F29)</f>
        <v>0</v>
      </c>
      <c r="H29" s="98">
        <f t="shared" si="1"/>
        <v>0</v>
      </c>
      <c r="I29" s="98">
        <f t="shared" si="1"/>
        <v>0</v>
      </c>
      <c r="J29" s="98">
        <f t="shared" si="1"/>
        <v>0</v>
      </c>
      <c r="K29" s="92" t="s">
        <v>73</v>
      </c>
      <c r="L29" s="92" t="s">
        <v>73</v>
      </c>
      <c r="M29" s="98">
        <f>SUM(K29:L29)</f>
        <v>0</v>
      </c>
      <c r="N29" s="92" t="s">
        <v>73</v>
      </c>
      <c r="O29" s="92" t="s">
        <v>73</v>
      </c>
      <c r="P29" s="98">
        <f>SUM(N29:O29)</f>
        <v>0</v>
      </c>
      <c r="Q29" s="92" t="s">
        <v>73</v>
      </c>
      <c r="R29" s="92" t="s">
        <v>73</v>
      </c>
      <c r="S29" s="260"/>
    </row>
    <row r="30" spans="1:19" ht="12.75">
      <c r="A30" s="252" t="s">
        <v>521</v>
      </c>
      <c r="B30" s="92" t="s">
        <v>73</v>
      </c>
      <c r="C30" s="92" t="s">
        <v>73</v>
      </c>
      <c r="D30" s="98">
        <f>SUM(B30:C30)</f>
        <v>0</v>
      </c>
      <c r="E30" s="92" t="s">
        <v>73</v>
      </c>
      <c r="F30" s="92" t="s">
        <v>73</v>
      </c>
      <c r="G30" s="98">
        <f>SUM(E30:F30)</f>
        <v>0</v>
      </c>
      <c r="H30" s="98">
        <f t="shared" si="1"/>
        <v>0</v>
      </c>
      <c r="I30" s="98">
        <f t="shared" si="1"/>
        <v>0</v>
      </c>
      <c r="J30" s="98">
        <f t="shared" si="1"/>
        <v>0</v>
      </c>
      <c r="K30" s="92" t="s">
        <v>73</v>
      </c>
      <c r="L30" s="92" t="s">
        <v>73</v>
      </c>
      <c r="M30" s="98">
        <f>SUM(K30:L30)</f>
        <v>0</v>
      </c>
      <c r="N30" s="92" t="s">
        <v>73</v>
      </c>
      <c r="O30" s="92" t="s">
        <v>73</v>
      </c>
      <c r="P30" s="98">
        <f>SUM(N30:O30)</f>
        <v>0</v>
      </c>
      <c r="Q30" s="92" t="s">
        <v>73</v>
      </c>
      <c r="R30" s="92" t="s">
        <v>73</v>
      </c>
      <c r="S30" s="260"/>
    </row>
    <row r="31" spans="1:19" ht="13.5" customHeight="1">
      <c r="A31" s="261" t="s">
        <v>350</v>
      </c>
      <c r="B31" s="98">
        <f>SUM(B27:B30)</f>
        <v>0</v>
      </c>
      <c r="C31" s="98">
        <f>SUM(C27:C30)</f>
        <v>0</v>
      </c>
      <c r="D31" s="98">
        <f>SUM(B31:C31)</f>
        <v>0</v>
      </c>
      <c r="E31" s="98">
        <f>SUM(E27:E30)</f>
        <v>0</v>
      </c>
      <c r="F31" s="98">
        <f>SUM(F27:F30)</f>
        <v>0</v>
      </c>
      <c r="G31" s="98">
        <f>SUM(E31:F31)</f>
        <v>0</v>
      </c>
      <c r="H31" s="98">
        <f t="shared" si="1"/>
        <v>0</v>
      </c>
      <c r="I31" s="98">
        <f t="shared" si="1"/>
        <v>0</v>
      </c>
      <c r="J31" s="98">
        <f t="shared" si="1"/>
        <v>0</v>
      </c>
      <c r="K31" s="98">
        <f>SUM(K27:K30)</f>
        <v>0</v>
      </c>
      <c r="L31" s="98">
        <f>SUM(L27:L30)</f>
        <v>0</v>
      </c>
      <c r="M31" s="98">
        <f>SUM(K31:L31)</f>
        <v>0</v>
      </c>
      <c r="N31" s="98">
        <f>SUM(N27:N30)</f>
        <v>0</v>
      </c>
      <c r="O31" s="98">
        <f>SUM(O27:O30)</f>
        <v>0</v>
      </c>
      <c r="P31" s="98">
        <f>SUM(N31:O31)</f>
        <v>0</v>
      </c>
      <c r="Q31" s="98">
        <f>SUM(Q27:Q30)</f>
        <v>0</v>
      </c>
      <c r="R31" s="98">
        <f>SUM(R27:R30)</f>
        <v>0</v>
      </c>
      <c r="S31" s="260"/>
    </row>
    <row r="32" spans="1:18" ht="18" customHeight="1">
      <c r="A32" s="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1:18" ht="25.5">
      <c r="A33" s="263" t="s">
        <v>1</v>
      </c>
      <c r="B33" s="207"/>
      <c r="C33" s="207"/>
      <c r="D33" s="98">
        <f>SUM(D20,D31)</f>
        <v>1939</v>
      </c>
      <c r="E33" s="207"/>
      <c r="F33" s="207"/>
      <c r="G33" s="98">
        <f>SUM(G20,G31)</f>
        <v>18.500000000000004</v>
      </c>
      <c r="H33" s="203"/>
      <c r="I33" s="203"/>
      <c r="J33" s="98">
        <f>IF(AND(ISNUMBER(P33),ISNUMBER(M33),ISNUMBER(G33),G33&lt;&gt;0),(P33-M33)/G33,0)</f>
        <v>1526.1675675675672</v>
      </c>
      <c r="K33" s="207"/>
      <c r="L33" s="207"/>
      <c r="M33" s="98">
        <f>SUM(M20,M31)</f>
        <v>0</v>
      </c>
      <c r="N33" s="207"/>
      <c r="O33" s="207"/>
      <c r="P33" s="212">
        <f>SUM(P20,P31)</f>
        <v>28234.1</v>
      </c>
      <c r="Q33" s="212">
        <f>SUM(Q20,Q31)</f>
        <v>27171</v>
      </c>
      <c r="R33" s="336">
        <f>SUM(R20,R31)</f>
        <v>1063</v>
      </c>
    </row>
    <row r="34" spans="1:18" ht="12.75">
      <c r="A34" s="202" t="s">
        <v>2</v>
      </c>
      <c r="B34" s="203"/>
      <c r="C34" s="203"/>
      <c r="D34" s="204">
        <f>'[2]T.4'!J50</f>
        <v>4625</v>
      </c>
      <c r="E34" s="203"/>
      <c r="F34" s="203"/>
      <c r="G34" s="204">
        <f>'[2]T.4'!J51</f>
        <v>10000</v>
      </c>
      <c r="H34" s="203"/>
      <c r="I34" s="203"/>
      <c r="J34" s="203"/>
      <c r="K34" s="203"/>
      <c r="L34" s="203"/>
      <c r="M34" s="203"/>
      <c r="N34" s="203"/>
      <c r="O34" s="203"/>
      <c r="P34" s="204" t="str">
        <f>'[2]T.4'!J52</f>
        <v>NA</v>
      </c>
      <c r="Q34" s="204">
        <f>'[2]T.4'!J53</f>
        <v>20216</v>
      </c>
      <c r="R34" s="92">
        <f>Q34*0.8</f>
        <v>16172.800000000001</v>
      </c>
    </row>
    <row r="40" ht="12.75">
      <c r="G40" s="290"/>
    </row>
  </sheetData>
  <mergeCells count="35">
    <mergeCell ref="A6:A7"/>
    <mergeCell ref="B6:C7"/>
    <mergeCell ref="D6:D7"/>
    <mergeCell ref="E6:F7"/>
    <mergeCell ref="G6:G7"/>
    <mergeCell ref="H6:J7"/>
    <mergeCell ref="K6:P10"/>
    <mergeCell ref="Q6:R6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K11:P11"/>
    <mergeCell ref="A14:A15"/>
    <mergeCell ref="B14:D14"/>
    <mergeCell ref="E14:G14"/>
    <mergeCell ref="H14:J14"/>
    <mergeCell ref="K14:M14"/>
    <mergeCell ref="N14:P14"/>
    <mergeCell ref="Q14:R14"/>
    <mergeCell ref="A25:A26"/>
    <mergeCell ref="B25:D25"/>
    <mergeCell ref="E25:G25"/>
    <mergeCell ref="H25:J25"/>
    <mergeCell ref="K25:M25"/>
    <mergeCell ref="N25:P25"/>
    <mergeCell ref="Q25:R25"/>
  </mergeCells>
  <printOptions/>
  <pageMargins left="0.75" right="0.57" top="1" bottom="1" header="0.5" footer="0.5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C27" sqref="C27"/>
    </sheetView>
  </sheetViews>
  <sheetFormatPr defaultColWidth="9.00390625" defaultRowHeight="12.75"/>
  <cols>
    <col min="1" max="1" width="6.125" style="0" customWidth="1"/>
    <col min="2" max="2" width="22.25390625" style="0" customWidth="1"/>
    <col min="3" max="3" width="18.375" style="0" customWidth="1"/>
    <col min="4" max="4" width="18.875" style="0" customWidth="1"/>
    <col min="5" max="5" width="16.125" style="0" customWidth="1"/>
    <col min="6" max="6" width="17.25390625" style="0" customWidth="1"/>
  </cols>
  <sheetData>
    <row r="1" spans="1:8" ht="12.75">
      <c r="A1" s="134" t="str">
        <f>'[1]T.0.1'!B3</f>
        <v>RDP</v>
      </c>
      <c r="B1" s="70" t="str">
        <f>'[1]T.0.1'!B7</f>
        <v>HUOBJ</v>
      </c>
      <c r="C1" s="71">
        <v>2006</v>
      </c>
      <c r="D1" s="1"/>
      <c r="E1" s="1"/>
      <c r="F1" s="130"/>
      <c r="G1" s="1"/>
      <c r="H1" s="1"/>
    </row>
    <row r="2" spans="1:8" ht="18">
      <c r="A2" s="190" t="s">
        <v>3</v>
      </c>
      <c r="B2" s="10"/>
      <c r="C2" s="10"/>
      <c r="D2" s="10"/>
      <c r="E2" s="10"/>
      <c r="F2" s="10"/>
      <c r="G2" s="1"/>
      <c r="H2" s="1"/>
    </row>
    <row r="3" spans="1:8" ht="12.75">
      <c r="A3" s="10"/>
      <c r="B3" s="10"/>
      <c r="C3" s="10"/>
      <c r="D3" s="10"/>
      <c r="E3" s="10"/>
      <c r="F3" s="10"/>
      <c r="G3" s="1"/>
      <c r="H3" s="1"/>
    </row>
    <row r="4" spans="1:8" s="191" customFormat="1" ht="15.75">
      <c r="A4" s="29" t="s">
        <v>307</v>
      </c>
      <c r="B4" s="206"/>
      <c r="C4" s="206"/>
      <c r="D4" s="206"/>
      <c r="E4" s="206"/>
      <c r="F4" s="206"/>
      <c r="G4" s="269"/>
      <c r="H4" s="269"/>
    </row>
    <row r="5" spans="1:8" ht="12.75">
      <c r="A5" s="10"/>
      <c r="B5" s="10"/>
      <c r="C5" s="10"/>
      <c r="D5" s="102"/>
      <c r="E5" s="10"/>
      <c r="F5" s="10"/>
      <c r="G5" s="1"/>
      <c r="H5" s="1"/>
    </row>
    <row r="6" spans="1:8" ht="27" customHeight="1">
      <c r="A6" s="470" t="s">
        <v>4</v>
      </c>
      <c r="B6" s="470"/>
      <c r="C6" s="439" t="s">
        <v>452</v>
      </c>
      <c r="D6" s="345" t="s">
        <v>455</v>
      </c>
      <c r="E6" s="439" t="s">
        <v>377</v>
      </c>
      <c r="F6" s="439"/>
      <c r="G6" s="1"/>
      <c r="H6" s="1"/>
    </row>
    <row r="7" spans="1:8" ht="33" customHeight="1">
      <c r="A7" s="470"/>
      <c r="B7" s="470"/>
      <c r="C7" s="439"/>
      <c r="D7" s="345"/>
      <c r="E7" s="78" t="s">
        <v>358</v>
      </c>
      <c r="F7" s="78" t="s">
        <v>378</v>
      </c>
      <c r="G7" s="1"/>
      <c r="H7" s="1"/>
    </row>
    <row r="8" spans="1:8" ht="12.75" customHeight="1">
      <c r="A8" s="465" t="s">
        <v>5</v>
      </c>
      <c r="B8" s="465"/>
      <c r="C8" s="181">
        <v>0</v>
      </c>
      <c r="D8" s="181">
        <v>0</v>
      </c>
      <c r="E8" s="181">
        <v>0</v>
      </c>
      <c r="F8" s="181">
        <v>0</v>
      </c>
      <c r="G8" s="1"/>
      <c r="H8" s="1"/>
    </row>
    <row r="9" spans="1:8" ht="15" customHeight="1">
      <c r="A9" s="270"/>
      <c r="B9" s="270" t="s">
        <v>6</v>
      </c>
      <c r="C9" s="181">
        <v>0</v>
      </c>
      <c r="D9" s="181">
        <v>0</v>
      </c>
      <c r="E9" s="181">
        <v>0</v>
      </c>
      <c r="F9" s="181">
        <v>0</v>
      </c>
      <c r="G9" s="1"/>
      <c r="H9" s="1"/>
    </row>
    <row r="10" spans="1:8" ht="12.75" customHeight="1">
      <c r="A10" s="465" t="s">
        <v>7</v>
      </c>
      <c r="B10" s="465"/>
      <c r="C10" s="181">
        <v>0</v>
      </c>
      <c r="D10" s="181">
        <v>0</v>
      </c>
      <c r="E10" s="181">
        <v>0</v>
      </c>
      <c r="F10" s="181">
        <v>0</v>
      </c>
      <c r="G10" s="1"/>
      <c r="H10" s="1"/>
    </row>
    <row r="11" spans="1:8" ht="12.75" customHeight="1">
      <c r="A11" s="465" t="s">
        <v>8</v>
      </c>
      <c r="B11" s="465"/>
      <c r="C11" s="181">
        <v>0</v>
      </c>
      <c r="D11" s="181">
        <v>0</v>
      </c>
      <c r="E11" s="181">
        <v>0</v>
      </c>
      <c r="F11" s="181">
        <v>0</v>
      </c>
      <c r="G11" s="1"/>
      <c r="H11" s="1"/>
    </row>
    <row r="12" spans="1:8" ht="12.75" customHeight="1">
      <c r="A12" s="465" t="s">
        <v>9</v>
      </c>
      <c r="B12" s="465"/>
      <c r="C12" s="181">
        <v>0</v>
      </c>
      <c r="D12" s="181">
        <v>0</v>
      </c>
      <c r="E12" s="181">
        <v>0</v>
      </c>
      <c r="F12" s="181">
        <v>0</v>
      </c>
      <c r="G12" s="1"/>
      <c r="H12" s="1"/>
    </row>
    <row r="13" spans="1:8" ht="12.75" customHeight="1">
      <c r="A13" s="465" t="s">
        <v>492</v>
      </c>
      <c r="B13" s="465"/>
      <c r="C13" s="337">
        <v>322</v>
      </c>
      <c r="D13" s="181">
        <v>2</v>
      </c>
      <c r="E13" s="92">
        <v>10.96</v>
      </c>
      <c r="F13" s="92">
        <f>E13*0.8</f>
        <v>8.768</v>
      </c>
      <c r="G13" s="1"/>
      <c r="H13" s="1"/>
    </row>
    <row r="14" spans="1:8" ht="12.75" customHeight="1">
      <c r="A14" s="465" t="s">
        <v>10</v>
      </c>
      <c r="B14" s="465"/>
      <c r="C14" s="181">
        <v>0</v>
      </c>
      <c r="D14" s="181">
        <v>0</v>
      </c>
      <c r="E14" s="181">
        <v>0</v>
      </c>
      <c r="F14" s="181">
        <v>0</v>
      </c>
      <c r="G14" s="1"/>
      <c r="H14" s="1"/>
    </row>
    <row r="15" spans="1:8" ht="12.75" customHeight="1">
      <c r="A15" s="466" t="s">
        <v>358</v>
      </c>
      <c r="B15" s="466"/>
      <c r="C15" s="183">
        <f>SUM(C8,C10:C14)</f>
        <v>322</v>
      </c>
      <c r="D15" s="183">
        <f>SUM(D8,D10:D14)</f>
        <v>2</v>
      </c>
      <c r="E15" s="183">
        <f>SUM(E8,E10:E14)</f>
        <v>10.96</v>
      </c>
      <c r="F15" s="183">
        <f>SUM(F8,F10:F14)</f>
        <v>8.768</v>
      </c>
      <c r="G15" s="1"/>
      <c r="H15" s="1"/>
    </row>
    <row r="16" spans="1:8" ht="12.75" customHeight="1">
      <c r="A16" s="467" t="s">
        <v>453</v>
      </c>
      <c r="B16" s="467"/>
      <c r="C16" s="271"/>
      <c r="D16" s="271"/>
      <c r="E16" s="272"/>
      <c r="F16" s="272"/>
      <c r="G16" s="1"/>
      <c r="H16" s="1"/>
    </row>
    <row r="17" spans="1:8" s="53" customFormat="1" ht="12.75" customHeight="1">
      <c r="A17" s="273"/>
      <c r="B17" s="273"/>
      <c r="C17" s="274"/>
      <c r="D17" s="274"/>
      <c r="E17" s="132"/>
      <c r="F17" s="132"/>
      <c r="G17" s="275"/>
      <c r="H17" s="275"/>
    </row>
    <row r="18" spans="1:8" s="53" customFormat="1" ht="17.25" customHeight="1">
      <c r="A18" s="468" t="s">
        <v>308</v>
      </c>
      <c r="B18" s="469"/>
      <c r="C18" s="469"/>
      <c r="D18" s="469"/>
      <c r="E18" s="469"/>
      <c r="F18" s="469"/>
      <c r="G18" s="275"/>
      <c r="H18" s="275"/>
    </row>
    <row r="19" spans="1:8" s="53" customFormat="1" ht="12.75" customHeight="1">
      <c r="A19" s="273"/>
      <c r="B19" s="273"/>
      <c r="C19" s="274"/>
      <c r="D19" s="274"/>
      <c r="E19" s="132"/>
      <c r="F19" s="132"/>
      <c r="G19" s="275"/>
      <c r="H19" s="275"/>
    </row>
    <row r="20" spans="1:8" ht="27" customHeight="1">
      <c r="A20" s="470" t="s">
        <v>11</v>
      </c>
      <c r="B20" s="470"/>
      <c r="C20" s="442" t="s">
        <v>12</v>
      </c>
      <c r="D20" s="439" t="s">
        <v>377</v>
      </c>
      <c r="E20" s="439"/>
      <c r="F20" s="1"/>
      <c r="G20" s="1"/>
      <c r="H20" s="1"/>
    </row>
    <row r="21" spans="1:8" ht="33" customHeight="1">
      <c r="A21" s="470"/>
      <c r="B21" s="470"/>
      <c r="C21" s="442"/>
      <c r="D21" s="78" t="s">
        <v>358</v>
      </c>
      <c r="E21" s="78" t="s">
        <v>378</v>
      </c>
      <c r="F21" s="1"/>
      <c r="G21" s="1"/>
      <c r="H21" s="1"/>
    </row>
    <row r="22" spans="1:8" ht="12.75" customHeight="1">
      <c r="A22" s="465" t="s">
        <v>5</v>
      </c>
      <c r="B22" s="465"/>
      <c r="C22" s="181">
        <v>25</v>
      </c>
      <c r="D22" s="92">
        <v>144.71</v>
      </c>
      <c r="E22" s="92">
        <f>D22*0.8</f>
        <v>115.76800000000001</v>
      </c>
      <c r="F22" s="1"/>
      <c r="G22" s="1"/>
      <c r="H22" s="1"/>
    </row>
    <row r="23" spans="1:8" ht="12.75" customHeight="1">
      <c r="A23" s="270"/>
      <c r="B23" s="270" t="s">
        <v>13</v>
      </c>
      <c r="C23" s="181"/>
      <c r="D23" s="92"/>
      <c r="E23" s="92"/>
      <c r="F23" s="1"/>
      <c r="G23" s="1"/>
      <c r="H23" s="1"/>
    </row>
    <row r="24" spans="1:8" ht="12.75" customHeight="1">
      <c r="A24" s="465" t="s">
        <v>7</v>
      </c>
      <c r="B24" s="465"/>
      <c r="C24" s="181"/>
      <c r="D24" s="92"/>
      <c r="E24" s="92"/>
      <c r="F24" s="1"/>
      <c r="G24" s="1"/>
      <c r="H24" s="1"/>
    </row>
    <row r="25" spans="1:8" ht="12.75" customHeight="1">
      <c r="A25" s="465" t="s">
        <v>8</v>
      </c>
      <c r="B25" s="465"/>
      <c r="C25" s="181"/>
      <c r="D25" s="92"/>
      <c r="E25" s="92"/>
      <c r="F25" s="1"/>
      <c r="G25" s="1"/>
      <c r="H25" s="1"/>
    </row>
    <row r="26" spans="1:8" ht="12.75" customHeight="1">
      <c r="A26" s="465" t="s">
        <v>9</v>
      </c>
      <c r="B26" s="465"/>
      <c r="C26" s="181"/>
      <c r="D26" s="92"/>
      <c r="E26" s="92"/>
      <c r="F26" s="1"/>
      <c r="G26" s="1"/>
      <c r="H26" s="1"/>
    </row>
    <row r="27" spans="1:8" ht="12.75" customHeight="1">
      <c r="A27" s="465" t="s">
        <v>492</v>
      </c>
      <c r="B27" s="465"/>
      <c r="C27" s="181">
        <v>242</v>
      </c>
      <c r="D27" s="92">
        <v>2259.53</v>
      </c>
      <c r="E27" s="92">
        <f>D27*0.8</f>
        <v>1807.6240000000003</v>
      </c>
      <c r="F27" s="1"/>
      <c r="G27" s="1"/>
      <c r="H27" s="1"/>
    </row>
    <row r="28" spans="1:8" ht="12.75" customHeight="1">
      <c r="A28" s="465" t="s">
        <v>10</v>
      </c>
      <c r="B28" s="465"/>
      <c r="C28" s="181"/>
      <c r="D28" s="92"/>
      <c r="E28" s="92"/>
      <c r="F28" s="1"/>
      <c r="G28" s="1"/>
      <c r="H28" s="1"/>
    </row>
    <row r="29" spans="1:8" ht="12.75">
      <c r="A29" s="466" t="s">
        <v>358</v>
      </c>
      <c r="B29" s="466"/>
      <c r="C29" s="183">
        <f>SUM(C22,C24:C28)</f>
        <v>267</v>
      </c>
      <c r="D29" s="183">
        <f>SUM(D22,D24:D28)</f>
        <v>2404.2400000000002</v>
      </c>
      <c r="E29" s="183">
        <f>SUM(E22,E24:E28)</f>
        <v>1923.3920000000003</v>
      </c>
      <c r="F29" s="1"/>
      <c r="G29" s="1"/>
      <c r="H29" s="1"/>
    </row>
    <row r="30" spans="1:8" ht="12.75" customHeight="1">
      <c r="A30" s="467" t="s">
        <v>453</v>
      </c>
      <c r="B30" s="467"/>
      <c r="C30" s="181"/>
      <c r="D30" s="92"/>
      <c r="E30" s="92"/>
      <c r="F30" s="1"/>
      <c r="G30" s="1"/>
      <c r="H30" s="1"/>
    </row>
    <row r="31" ht="12.75" customHeight="1"/>
    <row r="32" ht="12.75" customHeight="1"/>
  </sheetData>
  <mergeCells count="24">
    <mergeCell ref="A6:B7"/>
    <mergeCell ref="C6:C7"/>
    <mergeCell ref="D6:D7"/>
    <mergeCell ref="E6:F6"/>
    <mergeCell ref="A8:B8"/>
    <mergeCell ref="A10:B10"/>
    <mergeCell ref="A11:B11"/>
    <mergeCell ref="A12:B12"/>
    <mergeCell ref="A13:B13"/>
    <mergeCell ref="A14:B14"/>
    <mergeCell ref="A15:B15"/>
    <mergeCell ref="A16:B16"/>
    <mergeCell ref="A18:F18"/>
    <mergeCell ref="A20:B21"/>
    <mergeCell ref="C20:C21"/>
    <mergeCell ref="D20:E20"/>
    <mergeCell ref="A22:B22"/>
    <mergeCell ref="A24:B24"/>
    <mergeCell ref="A25:B25"/>
    <mergeCell ref="A26:B26"/>
    <mergeCell ref="A27:B27"/>
    <mergeCell ref="A28:B28"/>
    <mergeCell ref="A29:B29"/>
    <mergeCell ref="A30:B3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35" sqref="E35"/>
    </sheetView>
  </sheetViews>
  <sheetFormatPr defaultColWidth="9.00390625" defaultRowHeight="12.75"/>
  <cols>
    <col min="1" max="1" width="11.125" style="0" customWidth="1"/>
    <col min="2" max="2" width="8.375" style="0" customWidth="1"/>
    <col min="3" max="3" width="18.375" style="0" customWidth="1"/>
    <col min="4" max="4" width="15.25390625" style="0" customWidth="1"/>
    <col min="5" max="5" width="21.75390625" style="0" customWidth="1"/>
    <col min="6" max="6" width="22.25390625" style="0" customWidth="1"/>
    <col min="9" max="9" width="11.625" style="0" customWidth="1"/>
    <col min="10" max="10" width="4.875" style="0" hidden="1" customWidth="1"/>
    <col min="11" max="11" width="4.00390625" style="0" customWidth="1"/>
  </cols>
  <sheetData>
    <row r="1" spans="1:8" ht="12" customHeight="1">
      <c r="A1" s="69" t="str">
        <f>'[1]T.0.1'!B3</f>
        <v>RDP</v>
      </c>
      <c r="B1" s="70" t="str">
        <f>'[1]T.0.1'!B7</f>
        <v>HUOBJ</v>
      </c>
      <c r="C1" s="71">
        <v>2006</v>
      </c>
      <c r="D1" s="25"/>
      <c r="E1" s="25"/>
      <c r="F1" s="25"/>
      <c r="G1" s="25"/>
      <c r="H1" s="130"/>
    </row>
    <row r="2" spans="1:6" ht="15.75">
      <c r="A2" s="209" t="s">
        <v>312</v>
      </c>
      <c r="B2" s="25"/>
      <c r="C2" s="25"/>
      <c r="D2" s="25"/>
      <c r="E2" s="25"/>
      <c r="F2" s="25"/>
    </row>
    <row r="3" spans="1:6" ht="12.75">
      <c r="A3" s="25"/>
      <c r="B3" s="25"/>
      <c r="C3" s="210"/>
      <c r="D3" s="210"/>
      <c r="E3" s="25"/>
      <c r="F3" s="25"/>
    </row>
    <row r="4" spans="1:6" ht="12.75" customHeight="1">
      <c r="A4" s="474" t="s">
        <v>14</v>
      </c>
      <c r="B4" s="474"/>
      <c r="C4" s="439" t="s">
        <v>452</v>
      </c>
      <c r="D4" s="345" t="s">
        <v>455</v>
      </c>
      <c r="E4" s="439" t="s">
        <v>377</v>
      </c>
      <c r="F4" s="439"/>
    </row>
    <row r="5" spans="1:6" ht="18" customHeight="1">
      <c r="A5" s="474"/>
      <c r="B5" s="474"/>
      <c r="C5" s="439"/>
      <c r="D5" s="345"/>
      <c r="E5" s="78" t="s">
        <v>358</v>
      </c>
      <c r="F5" s="78" t="s">
        <v>378</v>
      </c>
    </row>
    <row r="6" spans="1:6" ht="17.25" customHeight="1">
      <c r="A6" s="471" t="s">
        <v>15</v>
      </c>
      <c r="B6" s="277" t="s">
        <v>16</v>
      </c>
      <c r="C6" s="181">
        <v>278</v>
      </c>
      <c r="D6" s="181">
        <v>149</v>
      </c>
      <c r="E6" s="181">
        <v>149</v>
      </c>
      <c r="F6" s="181">
        <f>E6*0.8</f>
        <v>119.2</v>
      </c>
    </row>
    <row r="7" spans="1:6" ht="16.5" customHeight="1">
      <c r="A7" s="345"/>
      <c r="B7" s="277" t="s">
        <v>17</v>
      </c>
      <c r="C7" s="181">
        <v>736</v>
      </c>
      <c r="D7" s="181">
        <v>246</v>
      </c>
      <c r="E7" s="181">
        <v>246</v>
      </c>
      <c r="F7" s="181">
        <f>E7*0.8</f>
        <v>196.8</v>
      </c>
    </row>
    <row r="8" spans="1:6" ht="15.75" customHeight="1">
      <c r="A8" s="345"/>
      <c r="B8" s="277" t="s">
        <v>18</v>
      </c>
      <c r="C8" s="181">
        <v>116</v>
      </c>
      <c r="D8" s="181">
        <v>19</v>
      </c>
      <c r="E8" s="181">
        <v>19</v>
      </c>
      <c r="F8" s="181">
        <f>E8*0.8</f>
        <v>15.200000000000001</v>
      </c>
    </row>
    <row r="9" spans="1:6" ht="13.5" customHeight="1">
      <c r="A9" s="472" t="s">
        <v>358</v>
      </c>
      <c r="B9" s="472"/>
      <c r="C9" s="98">
        <f>SUM(C6:C8)</f>
        <v>1130</v>
      </c>
      <c r="D9" s="98">
        <f>SUM(D6:D8)</f>
        <v>414</v>
      </c>
      <c r="E9" s="98">
        <f>SUM(E6:E8)</f>
        <v>414</v>
      </c>
      <c r="F9" s="98">
        <f>SUM(F6:F8)</f>
        <v>331.2</v>
      </c>
    </row>
    <row r="10" spans="1:7" ht="12.75">
      <c r="A10" s="473" t="s">
        <v>453</v>
      </c>
      <c r="B10" s="473"/>
      <c r="C10" s="181"/>
      <c r="D10" s="181"/>
      <c r="E10" s="181"/>
      <c r="F10" s="181"/>
      <c r="G10" s="208"/>
    </row>
  </sheetData>
  <mergeCells count="7">
    <mergeCell ref="E4:F4"/>
    <mergeCell ref="A6:A8"/>
    <mergeCell ref="A9:B9"/>
    <mergeCell ref="A10:B10"/>
    <mergeCell ref="A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E25" sqref="E25"/>
    </sheetView>
  </sheetViews>
  <sheetFormatPr defaultColWidth="9.00390625" defaultRowHeight="12.75"/>
  <cols>
    <col min="1" max="1" width="40.125" style="0" customWidth="1"/>
    <col min="2" max="2" width="13.625" style="0" customWidth="1"/>
    <col min="3" max="3" width="12.375" style="0" customWidth="1"/>
    <col min="4" max="4" width="22.00390625" style="0" customWidth="1"/>
    <col min="5" max="5" width="25.25390625" style="0" customWidth="1"/>
  </cols>
  <sheetData>
    <row r="1" spans="1:9" ht="12.75">
      <c r="A1" s="69" t="str">
        <f>'[1]T.0.1'!B3</f>
        <v>RDP</v>
      </c>
      <c r="B1" s="70" t="str">
        <f>'[1]T.0.1'!B7</f>
        <v>HUOBJ</v>
      </c>
      <c r="C1" s="71">
        <v>2006</v>
      </c>
      <c r="D1" s="25"/>
      <c r="E1" s="25"/>
      <c r="F1" s="25"/>
      <c r="G1" s="25"/>
      <c r="H1" s="25"/>
      <c r="I1" s="130"/>
    </row>
    <row r="2" spans="1:5" ht="15.75">
      <c r="A2" s="209" t="s">
        <v>313</v>
      </c>
      <c r="B2" s="265"/>
      <c r="C2" s="265"/>
      <c r="D2" s="265"/>
      <c r="E2" s="265"/>
    </row>
    <row r="3" spans="1:5" ht="13.5" customHeight="1">
      <c r="A3" s="266"/>
      <c r="B3" s="265"/>
      <c r="C3" s="265"/>
      <c r="D3" s="265"/>
      <c r="E3" s="265"/>
    </row>
    <row r="4" spans="1:5" ht="14.25" customHeight="1">
      <c r="A4" s="474" t="s">
        <v>52</v>
      </c>
      <c r="B4" s="439" t="s">
        <v>452</v>
      </c>
      <c r="C4" s="345" t="s">
        <v>455</v>
      </c>
      <c r="D4" s="439" t="s">
        <v>377</v>
      </c>
      <c r="E4" s="439"/>
    </row>
    <row r="5" spans="1:5" ht="33" customHeight="1">
      <c r="A5" s="474"/>
      <c r="B5" s="439"/>
      <c r="C5" s="345"/>
      <c r="D5" s="78" t="s">
        <v>358</v>
      </c>
      <c r="E5" s="78" t="s">
        <v>378</v>
      </c>
    </row>
    <row r="6" spans="1:5" s="135" customFormat="1" ht="15" customHeight="1">
      <c r="A6" s="285" t="s">
        <v>502</v>
      </c>
      <c r="B6" s="311">
        <v>6</v>
      </c>
      <c r="C6" s="311">
        <v>5</v>
      </c>
      <c r="D6" s="312">
        <v>500</v>
      </c>
      <c r="E6" s="312">
        <f>D6*0.8</f>
        <v>400</v>
      </c>
    </row>
    <row r="7" spans="1:5" s="135" customFormat="1" ht="15" customHeight="1">
      <c r="A7" s="285" t="s">
        <v>501</v>
      </c>
      <c r="B7" s="311">
        <v>61</v>
      </c>
      <c r="C7" s="311">
        <v>59</v>
      </c>
      <c r="D7" s="312">
        <v>3729</v>
      </c>
      <c r="E7" s="312">
        <f aca="true" t="shared" si="0" ref="E7:E13">D7*0.8</f>
        <v>2983.2000000000003</v>
      </c>
    </row>
    <row r="8" spans="1:5" s="135" customFormat="1" ht="15" customHeight="1">
      <c r="A8" s="285" t="s">
        <v>53</v>
      </c>
      <c r="B8" s="311">
        <v>3</v>
      </c>
      <c r="C8" s="311">
        <v>3</v>
      </c>
      <c r="D8" s="312">
        <v>95</v>
      </c>
      <c r="E8" s="312">
        <v>76</v>
      </c>
    </row>
    <row r="9" spans="1:5" s="135" customFormat="1" ht="15" customHeight="1">
      <c r="A9" s="285" t="s">
        <v>54</v>
      </c>
      <c r="B9" s="311" t="s">
        <v>77</v>
      </c>
      <c r="C9" s="311" t="s">
        <v>77</v>
      </c>
      <c r="D9" s="312" t="s">
        <v>77</v>
      </c>
      <c r="E9" s="312" t="s">
        <v>77</v>
      </c>
    </row>
    <row r="10" spans="1:5" s="135" customFormat="1" ht="15" customHeight="1">
      <c r="A10" s="285" t="s">
        <v>55</v>
      </c>
      <c r="B10" s="311">
        <v>2</v>
      </c>
      <c r="C10" s="311">
        <v>2</v>
      </c>
      <c r="D10" s="312">
        <v>109</v>
      </c>
      <c r="E10" s="312">
        <f t="shared" si="0"/>
        <v>87.2</v>
      </c>
    </row>
    <row r="11" spans="1:5" s="135" customFormat="1" ht="15" customHeight="1">
      <c r="A11" s="285" t="s">
        <v>503</v>
      </c>
      <c r="B11" s="311">
        <v>54</v>
      </c>
      <c r="C11" s="311">
        <v>52</v>
      </c>
      <c r="D11" s="312">
        <v>2862</v>
      </c>
      <c r="E11" s="312">
        <f t="shared" si="0"/>
        <v>2289.6</v>
      </c>
    </row>
    <row r="12" spans="1:5" s="135" customFormat="1" ht="15" customHeight="1">
      <c r="A12" s="285" t="s">
        <v>504</v>
      </c>
      <c r="B12" s="311">
        <v>28</v>
      </c>
      <c r="C12" s="311">
        <v>26</v>
      </c>
      <c r="D12" s="312">
        <v>2099</v>
      </c>
      <c r="E12" s="312">
        <f t="shared" si="0"/>
        <v>1679.2</v>
      </c>
    </row>
    <row r="13" spans="1:5" s="135" customFormat="1" ht="15" customHeight="1">
      <c r="A13" s="285" t="s">
        <v>451</v>
      </c>
      <c r="B13" s="311">
        <v>30</v>
      </c>
      <c r="C13" s="311">
        <v>30</v>
      </c>
      <c r="D13" s="312">
        <v>1231</v>
      </c>
      <c r="E13" s="312">
        <f t="shared" si="0"/>
        <v>984.8000000000001</v>
      </c>
    </row>
    <row r="14" spans="1:5" ht="12.75">
      <c r="A14" s="216" t="s">
        <v>350</v>
      </c>
      <c r="B14" s="264">
        <f>SUM(B6:B13)</f>
        <v>184</v>
      </c>
      <c r="C14" s="264">
        <f>SUM(C6:C13)</f>
        <v>177</v>
      </c>
      <c r="D14" s="264">
        <f>SUM(D6:D13)</f>
        <v>10625</v>
      </c>
      <c r="E14" s="264">
        <f>SUM(E6:E13)</f>
        <v>8500</v>
      </c>
    </row>
    <row r="15" spans="1:5" ht="12.75">
      <c r="A15" s="217" t="s">
        <v>453</v>
      </c>
      <c r="B15" s="286"/>
      <c r="C15" s="286"/>
      <c r="D15" s="286"/>
      <c r="E15" s="286"/>
    </row>
    <row r="17" ht="12.75">
      <c r="A17" t="s">
        <v>56</v>
      </c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F26" sqref="F26"/>
    </sheetView>
  </sheetViews>
  <sheetFormatPr defaultColWidth="9.00390625" defaultRowHeight="12.75"/>
  <cols>
    <col min="1" max="1" width="10.875" style="0" customWidth="1"/>
    <col min="2" max="4" width="12.875" style="0" customWidth="1"/>
    <col min="5" max="5" width="13.125" style="0" customWidth="1"/>
    <col min="6" max="6" width="9.75390625" style="0" customWidth="1"/>
    <col min="7" max="7" width="16.375" style="0" customWidth="1"/>
    <col min="8" max="8" width="9.75390625" style="0" customWidth="1"/>
    <col min="9" max="9" width="17.25390625" style="0" customWidth="1"/>
    <col min="10" max="10" width="9.75390625" style="0" customWidth="1"/>
    <col min="11" max="11" width="17.37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v>2006</v>
      </c>
      <c r="D1" s="71"/>
      <c r="E1" s="71"/>
      <c r="K1" s="130"/>
    </row>
    <row r="2" spans="1:12" ht="12.75">
      <c r="A2" s="475" t="s">
        <v>19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173"/>
    </row>
    <row r="3" spans="1:12" ht="24" customHeight="1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173"/>
    </row>
    <row r="5" spans="1:11" ht="41.25" customHeight="1">
      <c r="A5" s="405" t="s">
        <v>20</v>
      </c>
      <c r="B5" s="403" t="s">
        <v>21</v>
      </c>
      <c r="C5" s="477"/>
      <c r="D5" s="404"/>
      <c r="E5" s="405" t="s">
        <v>22</v>
      </c>
      <c r="F5" s="478" t="s">
        <v>23</v>
      </c>
      <c r="G5" s="427"/>
      <c r="H5" s="478" t="s">
        <v>24</v>
      </c>
      <c r="I5" s="427"/>
      <c r="J5" s="478" t="s">
        <v>25</v>
      </c>
      <c r="K5" s="427"/>
    </row>
    <row r="6" spans="1:11" ht="28.5" customHeight="1">
      <c r="A6" s="421"/>
      <c r="B6" s="405" t="s">
        <v>358</v>
      </c>
      <c r="C6" s="405" t="s">
        <v>26</v>
      </c>
      <c r="D6" s="405" t="s">
        <v>27</v>
      </c>
      <c r="E6" s="421"/>
      <c r="F6" s="428"/>
      <c r="G6" s="429"/>
      <c r="H6" s="428"/>
      <c r="I6" s="429"/>
      <c r="J6" s="428"/>
      <c r="K6" s="429"/>
    </row>
    <row r="7" spans="1:11" ht="55.5" customHeight="1">
      <c r="A7" s="356"/>
      <c r="B7" s="356"/>
      <c r="C7" s="356"/>
      <c r="D7" s="356"/>
      <c r="E7" s="356"/>
      <c r="F7" s="77" t="s">
        <v>28</v>
      </c>
      <c r="G7" s="77" t="s">
        <v>377</v>
      </c>
      <c r="H7" s="77" t="s">
        <v>28</v>
      </c>
      <c r="I7" s="77" t="s">
        <v>377</v>
      </c>
      <c r="J7" s="77" t="s">
        <v>28</v>
      </c>
      <c r="K7" s="77" t="s">
        <v>377</v>
      </c>
    </row>
    <row r="8" spans="1:11" ht="15.75" customHeight="1">
      <c r="A8" s="214">
        <f>'[1]T.2'!B9</f>
        <v>5863.799999999999</v>
      </c>
      <c r="B8" s="92">
        <v>0</v>
      </c>
      <c r="C8" s="92">
        <v>0</v>
      </c>
      <c r="D8" s="92">
        <v>0</v>
      </c>
      <c r="E8" s="92">
        <v>0</v>
      </c>
      <c r="F8" s="109">
        <f>IF(AND(ISNUMBER('[1]e.1'!C12),ISNUMBER('[1]T.7'!E8),'[1]T.7'!E8&lt;&gt;0),'[1]e.1'!C12/'[1]T.7'!E8,0)</f>
        <v>0</v>
      </c>
      <c r="G8" s="214" t="str">
        <f>'[1]e.1'!F12</f>
        <v>NA</v>
      </c>
      <c r="H8" s="109">
        <f>IF(AND(ISNUMBER('[1]e.2'!E13),ISNUMBER('[1]T.7'!E8),'[1]T.7'!E8&lt;&gt;0),'[1]e.2'!E13/'[1]T.7'!E8,0)</f>
        <v>0</v>
      </c>
      <c r="I8" s="214">
        <f>'[1]e.2'!H13</f>
        <v>0</v>
      </c>
      <c r="J8" s="95">
        <v>0</v>
      </c>
      <c r="K8" s="92">
        <v>0</v>
      </c>
    </row>
  </sheetData>
  <mergeCells count="10">
    <mergeCell ref="A2:K3"/>
    <mergeCell ref="A5:A7"/>
    <mergeCell ref="B5:D5"/>
    <mergeCell ref="E5:E7"/>
    <mergeCell ref="F5:G6"/>
    <mergeCell ref="H5:I6"/>
    <mergeCell ref="J5:K6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B21" sqref="B21"/>
    </sheetView>
  </sheetViews>
  <sheetFormatPr defaultColWidth="9.00390625" defaultRowHeight="12.75"/>
  <cols>
    <col min="1" max="1" width="45.75390625" style="0" customWidth="1"/>
    <col min="2" max="2" width="65.75390625" style="0" customWidth="1"/>
  </cols>
  <sheetData>
    <row r="1" spans="1:2" s="25" customFormat="1" ht="30" customHeight="1">
      <c r="A1" s="479" t="s">
        <v>29</v>
      </c>
      <c r="B1" s="479"/>
    </row>
    <row r="2" spans="1:2" ht="39.75" customHeight="1">
      <c r="A2" s="276" t="s">
        <v>353</v>
      </c>
      <c r="B2" s="248" t="s">
        <v>30</v>
      </c>
    </row>
    <row r="3" spans="1:2" s="135" customFormat="1" ht="13.5" customHeight="1">
      <c r="A3" s="22" t="s">
        <v>362</v>
      </c>
      <c r="B3" s="22" t="s">
        <v>31</v>
      </c>
    </row>
    <row r="4" spans="1:2" s="135" customFormat="1" ht="13.5" customHeight="1">
      <c r="A4" s="22" t="s">
        <v>363</v>
      </c>
      <c r="B4" s="22" t="s">
        <v>32</v>
      </c>
    </row>
    <row r="5" spans="1:2" s="135" customFormat="1" ht="13.5" customHeight="1">
      <c r="A5" s="22" t="s">
        <v>364</v>
      </c>
      <c r="B5" s="22" t="s">
        <v>33</v>
      </c>
    </row>
    <row r="6" spans="1:2" s="135" customFormat="1" ht="13.5" customHeight="1">
      <c r="A6" s="22" t="s">
        <v>365</v>
      </c>
      <c r="B6" s="22" t="s">
        <v>34</v>
      </c>
    </row>
    <row r="7" spans="1:2" s="135" customFormat="1" ht="13.5" customHeight="1">
      <c r="A7" s="22" t="s">
        <v>366</v>
      </c>
      <c r="B7" s="22" t="s">
        <v>35</v>
      </c>
    </row>
    <row r="8" spans="1:2" s="135" customFormat="1" ht="13.5" customHeight="1">
      <c r="A8" s="267" t="s">
        <v>367</v>
      </c>
      <c r="B8" s="267" t="s">
        <v>36</v>
      </c>
    </row>
    <row r="9" spans="1:2" s="135" customFormat="1" ht="13.5" customHeight="1">
      <c r="A9" s="278"/>
      <c r="B9" s="278" t="s">
        <v>37</v>
      </c>
    </row>
    <row r="10" spans="1:2" s="135" customFormat="1" ht="13.5" customHeight="1">
      <c r="A10" s="268"/>
      <c r="B10" s="268" t="s">
        <v>38</v>
      </c>
    </row>
    <row r="11" spans="1:2" s="135" customFormat="1" ht="13.5" customHeight="1">
      <c r="A11" s="22" t="s">
        <v>368</v>
      </c>
      <c r="B11" s="22" t="s">
        <v>39</v>
      </c>
    </row>
    <row r="12" spans="1:2" s="135" customFormat="1" ht="13.5" customHeight="1">
      <c r="A12" s="22" t="s">
        <v>40</v>
      </c>
      <c r="B12" s="22" t="s">
        <v>41</v>
      </c>
    </row>
    <row r="13" spans="1:2" s="135" customFormat="1" ht="13.5" customHeight="1">
      <c r="A13" s="22" t="s">
        <v>370</v>
      </c>
      <c r="B13" s="22" t="s">
        <v>42</v>
      </c>
    </row>
    <row r="14" spans="1:2" s="135" customFormat="1" ht="13.5" customHeight="1">
      <c r="A14" s="267" t="s">
        <v>371</v>
      </c>
      <c r="B14" s="22" t="s">
        <v>43</v>
      </c>
    </row>
    <row r="15" spans="1:2" s="135" customFormat="1" ht="13.5" customHeight="1">
      <c r="A15" s="267" t="s">
        <v>372</v>
      </c>
      <c r="B15" s="279" t="s">
        <v>44</v>
      </c>
    </row>
    <row r="16" spans="1:2" s="135" customFormat="1" ht="13.5" customHeight="1">
      <c r="A16" s="280"/>
      <c r="B16" s="281" t="s">
        <v>45</v>
      </c>
    </row>
    <row r="17" spans="1:2" s="135" customFormat="1" ht="13.5" customHeight="1">
      <c r="A17" s="280"/>
      <c r="B17" s="281" t="s">
        <v>46</v>
      </c>
    </row>
    <row r="18" spans="1:2" s="135" customFormat="1" ht="13.5" customHeight="1">
      <c r="A18" s="282"/>
      <c r="B18" s="283" t="s">
        <v>48</v>
      </c>
    </row>
    <row r="19" spans="1:2" s="135" customFormat="1" ht="13.5" customHeight="1">
      <c r="A19" s="268" t="s">
        <v>49</v>
      </c>
      <c r="B19" s="22" t="s">
        <v>50</v>
      </c>
    </row>
    <row r="20" ht="12.75">
      <c r="A20" s="135"/>
    </row>
    <row r="21" ht="12.75">
      <c r="A21" s="135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48" sqref="A48"/>
    </sheetView>
  </sheetViews>
  <sheetFormatPr defaultColWidth="9.00390625" defaultRowHeight="12.75"/>
  <cols>
    <col min="1" max="1" width="27.125" style="0" bestFit="1" customWidth="1"/>
    <col min="2" max="2" width="6.875" style="0" customWidth="1"/>
    <col min="3" max="3" width="15.375" style="0" bestFit="1" customWidth="1"/>
    <col min="8" max="8" width="10.75390625" style="0" customWidth="1"/>
    <col min="9" max="9" width="11.875" style="0" customWidth="1"/>
  </cols>
  <sheetData>
    <row r="1" spans="1:9" ht="18">
      <c r="A1" s="8" t="s">
        <v>63</v>
      </c>
      <c r="B1" s="9"/>
      <c r="I1" s="10"/>
    </row>
    <row r="3" spans="1:3" ht="12.75">
      <c r="A3" s="10" t="s">
        <v>64</v>
      </c>
      <c r="B3" s="11"/>
      <c r="C3" s="11"/>
    </row>
    <row r="4" spans="1:3" ht="12.75">
      <c r="A4" s="12" t="s">
        <v>65</v>
      </c>
      <c r="B4" s="13"/>
      <c r="C4" s="14" t="s">
        <v>66</v>
      </c>
    </row>
    <row r="5" spans="1:3" ht="12.75">
      <c r="A5" t="s">
        <v>67</v>
      </c>
      <c r="B5" s="15"/>
      <c r="C5" s="14" t="s">
        <v>68</v>
      </c>
    </row>
    <row r="6" spans="1:3" ht="12.75">
      <c r="A6" s="16" t="s">
        <v>69</v>
      </c>
      <c r="B6" s="17"/>
      <c r="C6" s="14" t="s">
        <v>70</v>
      </c>
    </row>
    <row r="7" spans="1:3" ht="12.75">
      <c r="A7" s="18"/>
      <c r="B7" s="18"/>
      <c r="C7" s="14"/>
    </row>
    <row r="8" spans="1:3" ht="12.75">
      <c r="A8" s="10" t="s">
        <v>71</v>
      </c>
      <c r="B8" s="18"/>
      <c r="C8" s="19"/>
    </row>
    <row r="9" spans="1:3" ht="12.75">
      <c r="A9" s="16" t="s">
        <v>72</v>
      </c>
      <c r="B9" s="20" t="s">
        <v>73</v>
      </c>
      <c r="C9" s="21"/>
    </row>
    <row r="10" spans="1:3" ht="25.5">
      <c r="A10" s="12" t="s">
        <v>74</v>
      </c>
      <c r="B10" s="20" t="s">
        <v>75</v>
      </c>
      <c r="C10" s="14"/>
    </row>
    <row r="11" spans="1:3" ht="12.75">
      <c r="A11" s="22" t="s">
        <v>76</v>
      </c>
      <c r="B11" s="23" t="s">
        <v>77</v>
      </c>
      <c r="C11" s="24"/>
    </row>
    <row r="13" spans="1:4" ht="12.75">
      <c r="A13" s="25" t="s">
        <v>78</v>
      </c>
      <c r="D13" s="25" t="s">
        <v>79</v>
      </c>
    </row>
    <row r="14" spans="1:9" ht="12.75">
      <c r="A14" t="s">
        <v>80</v>
      </c>
      <c r="B14" t="s">
        <v>81</v>
      </c>
      <c r="D14" s="362" t="s">
        <v>82</v>
      </c>
      <c r="E14" s="362"/>
      <c r="F14" s="362"/>
      <c r="G14" s="362"/>
      <c r="H14" s="362"/>
      <c r="I14" s="26" t="s">
        <v>61</v>
      </c>
    </row>
    <row r="15" spans="1:9" ht="12.75">
      <c r="A15" t="s">
        <v>83</v>
      </c>
      <c r="B15" t="s">
        <v>84</v>
      </c>
      <c r="D15" s="363" t="s">
        <v>85</v>
      </c>
      <c r="E15" s="364"/>
      <c r="F15" s="364"/>
      <c r="G15" s="364"/>
      <c r="H15" s="365"/>
      <c r="I15" s="26" t="s">
        <v>86</v>
      </c>
    </row>
    <row r="16" spans="1:9" ht="12.75">
      <c r="A16" t="s">
        <v>87</v>
      </c>
      <c r="B16" t="s">
        <v>88</v>
      </c>
      <c r="D16" s="362" t="s">
        <v>89</v>
      </c>
      <c r="E16" s="362"/>
      <c r="F16" s="362"/>
      <c r="G16" s="362"/>
      <c r="H16" s="362"/>
      <c r="I16" s="26" t="s">
        <v>90</v>
      </c>
    </row>
    <row r="17" spans="1:9" ht="12.75">
      <c r="A17" t="s">
        <v>91</v>
      </c>
      <c r="B17" t="s">
        <v>92</v>
      </c>
      <c r="D17" s="362" t="s">
        <v>93</v>
      </c>
      <c r="E17" s="362"/>
      <c r="F17" s="362"/>
      <c r="G17" s="362"/>
      <c r="H17" s="362"/>
      <c r="I17" s="26" t="s">
        <v>94</v>
      </c>
    </row>
    <row r="18" spans="1:9" ht="12.75">
      <c r="A18" t="s">
        <v>95</v>
      </c>
      <c r="B18" t="s">
        <v>96</v>
      </c>
      <c r="D18" s="27"/>
      <c r="E18" s="27"/>
      <c r="F18" s="27"/>
      <c r="G18" s="27"/>
      <c r="H18" s="27"/>
      <c r="I18" s="28"/>
    </row>
    <row r="19" spans="1:4" ht="12.75">
      <c r="A19" t="s">
        <v>97</v>
      </c>
      <c r="B19" t="s">
        <v>98</v>
      </c>
      <c r="D19" s="25" t="s">
        <v>99</v>
      </c>
    </row>
    <row r="20" spans="1:4" ht="12.75">
      <c r="A20" t="s">
        <v>100</v>
      </c>
      <c r="B20" t="s">
        <v>101</v>
      </c>
      <c r="D20" t="s">
        <v>102</v>
      </c>
    </row>
    <row r="21" spans="1:2" ht="12.75">
      <c r="A21" t="s">
        <v>103</v>
      </c>
      <c r="B21" t="s">
        <v>104</v>
      </c>
    </row>
    <row r="22" spans="1:2" ht="12.75">
      <c r="A22" t="s">
        <v>105</v>
      </c>
      <c r="B22" t="s">
        <v>106</v>
      </c>
    </row>
    <row r="23" spans="1:2" ht="12.75">
      <c r="A23" t="s">
        <v>107</v>
      </c>
      <c r="B23" t="s">
        <v>108</v>
      </c>
    </row>
    <row r="24" spans="1:2" ht="12.75">
      <c r="A24" t="s">
        <v>109</v>
      </c>
      <c r="B24" t="s">
        <v>110</v>
      </c>
    </row>
    <row r="25" spans="1:2" ht="12.75">
      <c r="A25" t="s">
        <v>111</v>
      </c>
      <c r="B25" t="s">
        <v>112</v>
      </c>
    </row>
    <row r="26" spans="1:2" ht="12.75">
      <c r="A26" t="s">
        <v>113</v>
      </c>
      <c r="B26" t="s">
        <v>114</v>
      </c>
    </row>
    <row r="27" spans="1:2" ht="12.75">
      <c r="A27" t="s">
        <v>115</v>
      </c>
      <c r="B27" t="s">
        <v>116</v>
      </c>
    </row>
    <row r="28" spans="1:2" ht="12.75">
      <c r="A28" t="s">
        <v>117</v>
      </c>
      <c r="B28" t="s">
        <v>118</v>
      </c>
    </row>
    <row r="29" spans="1:2" ht="12.75">
      <c r="A29" t="s">
        <v>119</v>
      </c>
      <c r="B29" t="s">
        <v>120</v>
      </c>
    </row>
    <row r="30" spans="1:2" ht="12.75">
      <c r="A30" t="s">
        <v>121</v>
      </c>
      <c r="B30" t="s">
        <v>122</v>
      </c>
    </row>
    <row r="31" spans="1:2" ht="12.75">
      <c r="A31" t="s">
        <v>123</v>
      </c>
      <c r="B31" t="s">
        <v>124</v>
      </c>
    </row>
    <row r="32" spans="1:2" ht="12.75">
      <c r="A32" t="s">
        <v>125</v>
      </c>
      <c r="B32" t="s">
        <v>126</v>
      </c>
    </row>
    <row r="33" spans="1:2" ht="12.75">
      <c r="A33" t="s">
        <v>127</v>
      </c>
      <c r="B33" t="s">
        <v>128</v>
      </c>
    </row>
    <row r="34" spans="1:2" ht="12.75">
      <c r="A34" t="s">
        <v>129</v>
      </c>
      <c r="B34" t="s">
        <v>130</v>
      </c>
    </row>
    <row r="35" spans="1:2" ht="12.75">
      <c r="A35" t="s">
        <v>131</v>
      </c>
      <c r="B35" t="s">
        <v>132</v>
      </c>
    </row>
    <row r="36" spans="1:2" ht="12.75">
      <c r="A36" t="s">
        <v>133</v>
      </c>
      <c r="B36" t="s">
        <v>134</v>
      </c>
    </row>
    <row r="37" spans="1:2" ht="12.75">
      <c r="A37" t="s">
        <v>135</v>
      </c>
      <c r="B37" t="s">
        <v>136</v>
      </c>
    </row>
    <row r="38" spans="1:2" ht="12.75">
      <c r="A38" t="s">
        <v>137</v>
      </c>
      <c r="B38" t="s">
        <v>138</v>
      </c>
    </row>
  </sheetData>
  <mergeCells count="4">
    <mergeCell ref="D14:H14"/>
    <mergeCell ref="D15:H15"/>
    <mergeCell ref="D16:H16"/>
    <mergeCell ref="D17:H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C6" sqref="C6"/>
    </sheetView>
  </sheetViews>
  <sheetFormatPr defaultColWidth="9.00390625" defaultRowHeight="12.75"/>
  <cols>
    <col min="1" max="1" width="105.875" style="0" customWidth="1"/>
    <col min="2" max="2" width="7.25390625" style="0" customWidth="1"/>
    <col min="3" max="3" width="8.625" style="0" customWidth="1"/>
    <col min="14" max="14" width="10.75390625" style="0" customWidth="1"/>
  </cols>
  <sheetData>
    <row r="1" spans="1:10" ht="12.75">
      <c r="A1" s="171" t="str">
        <f>'[1]T.0.1'!B3</f>
        <v>RDP</v>
      </c>
      <c r="B1" s="287" t="str">
        <f>'[1]T.0.1'!B7</f>
        <v>HUOBJ</v>
      </c>
      <c r="C1" s="129">
        <v>2006</v>
      </c>
      <c r="D1" s="130"/>
      <c r="E1" s="284"/>
      <c r="F1" s="284"/>
      <c r="G1" s="284"/>
      <c r="H1" s="284"/>
      <c r="I1" s="284"/>
      <c r="J1" s="284"/>
    </row>
    <row r="2" spans="1:9" ht="18">
      <c r="A2" s="288" t="s">
        <v>51</v>
      </c>
      <c r="B2" s="289"/>
      <c r="C2" s="289"/>
      <c r="D2" s="284"/>
      <c r="E2" s="284"/>
      <c r="F2" s="284"/>
      <c r="G2" s="284"/>
      <c r="H2" s="284"/>
      <c r="I2" s="284"/>
    </row>
    <row r="3" spans="1:9" ht="12.75">
      <c r="A3" s="289"/>
      <c r="B3" s="289"/>
      <c r="C3" s="291"/>
      <c r="D3" s="284"/>
      <c r="E3" s="284"/>
      <c r="F3" s="284"/>
      <c r="G3" s="284"/>
      <c r="H3" s="284"/>
      <c r="I3" s="284"/>
    </row>
    <row r="4" spans="1:9" ht="12.75">
      <c r="A4" s="289"/>
      <c r="B4" s="289"/>
      <c r="C4" s="291"/>
      <c r="D4" s="284"/>
      <c r="E4" s="284"/>
      <c r="F4" s="284"/>
      <c r="G4" s="284"/>
      <c r="H4" s="284"/>
      <c r="I4" s="284"/>
    </row>
    <row r="5" spans="1:9" ht="12.75">
      <c r="A5" s="295"/>
      <c r="B5" s="289"/>
      <c r="C5" s="291"/>
      <c r="D5" s="284"/>
      <c r="E5" s="284"/>
      <c r="F5" s="284"/>
      <c r="G5" s="284"/>
      <c r="H5" s="284"/>
      <c r="I5" s="284"/>
    </row>
    <row r="6" spans="1:9" ht="12.75" customHeight="1">
      <c r="A6" s="289"/>
      <c r="B6" s="289"/>
      <c r="C6" s="291"/>
      <c r="D6" s="284"/>
      <c r="E6" s="284"/>
      <c r="F6" s="284"/>
      <c r="G6" s="284"/>
      <c r="H6" s="284"/>
      <c r="I6" s="284"/>
    </row>
    <row r="7" spans="1:9" ht="14.25" customHeight="1">
      <c r="A7" s="289"/>
      <c r="B7" s="289"/>
      <c r="C7" s="291"/>
      <c r="D7" s="284"/>
      <c r="E7" s="284"/>
      <c r="F7" s="284"/>
      <c r="G7" s="284"/>
      <c r="H7" s="284"/>
      <c r="I7" s="284"/>
    </row>
    <row r="8" spans="1:9" ht="12.75">
      <c r="A8" s="289"/>
      <c r="B8" s="289"/>
      <c r="C8" s="291"/>
      <c r="D8" s="284"/>
      <c r="E8" s="284"/>
      <c r="F8" s="284"/>
      <c r="G8" s="284"/>
      <c r="H8" s="284"/>
      <c r="I8" s="284"/>
    </row>
    <row r="9" spans="1:9" ht="12.75">
      <c r="A9" s="289"/>
      <c r="B9" s="289"/>
      <c r="C9" s="291"/>
      <c r="D9" s="284"/>
      <c r="E9" s="284"/>
      <c r="F9" s="284"/>
      <c r="G9" s="284"/>
      <c r="H9" s="284"/>
      <c r="I9" s="284"/>
    </row>
    <row r="10" spans="1:9" ht="25.5">
      <c r="A10" s="296" t="s">
        <v>522</v>
      </c>
      <c r="B10" s="296"/>
      <c r="C10" s="292"/>
      <c r="D10" s="284"/>
      <c r="E10" s="284"/>
      <c r="F10" s="284"/>
      <c r="G10" s="284"/>
      <c r="H10" s="284"/>
      <c r="I10" s="284"/>
    </row>
    <row r="11" spans="2:9" ht="12.75">
      <c r="B11" s="297"/>
      <c r="C11" s="293"/>
      <c r="D11" s="284"/>
      <c r="E11" s="284"/>
      <c r="F11" s="284"/>
      <c r="G11" s="284"/>
      <c r="H11" s="284"/>
      <c r="I11" s="284"/>
    </row>
    <row r="12" spans="2:9" ht="12.75">
      <c r="B12" s="297"/>
      <c r="C12" s="293"/>
      <c r="D12" s="284"/>
      <c r="E12" s="284"/>
      <c r="F12" s="284"/>
      <c r="G12" s="284"/>
      <c r="H12" s="284"/>
      <c r="I12" s="284"/>
    </row>
    <row r="13" spans="2:9" ht="12.75">
      <c r="B13" s="297"/>
      <c r="C13" s="293"/>
      <c r="D13" s="284"/>
      <c r="E13" s="284"/>
      <c r="F13" s="284"/>
      <c r="G13" s="284"/>
      <c r="H13" s="284"/>
      <c r="I13" s="284"/>
    </row>
    <row r="14" spans="2:9" ht="12.75">
      <c r="B14" s="331"/>
      <c r="C14" s="332"/>
      <c r="D14" s="284"/>
      <c r="E14" s="284"/>
      <c r="F14" s="284"/>
      <c r="G14" s="284"/>
      <c r="H14" s="284"/>
      <c r="I14" s="284"/>
    </row>
    <row r="15" spans="2:9" ht="12.75">
      <c r="B15" s="297"/>
      <c r="C15" s="293"/>
      <c r="D15" s="284"/>
      <c r="E15" s="284"/>
      <c r="F15" s="284"/>
      <c r="G15" s="284"/>
      <c r="H15" s="284"/>
      <c r="I15" s="284"/>
    </row>
    <row r="16" spans="1:3" ht="12.75">
      <c r="A16" s="297"/>
      <c r="B16" s="297"/>
      <c r="C16" s="293"/>
    </row>
    <row r="17" spans="1:3" ht="12.75">
      <c r="A17" s="296"/>
      <c r="B17" s="296"/>
      <c r="C17" s="29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workbookViewId="0" topLeftCell="A1">
      <selection activeCell="L22" sqref="L22"/>
    </sheetView>
  </sheetViews>
  <sheetFormatPr defaultColWidth="9.00390625" defaultRowHeight="12.75"/>
  <cols>
    <col min="1" max="1" width="13.25390625" style="0" customWidth="1"/>
    <col min="2" max="2" width="38.25390625" style="0" customWidth="1"/>
    <col min="11" max="11" width="44.375" style="0" customWidth="1"/>
  </cols>
  <sheetData>
    <row r="1" spans="1:11" ht="21.75" customHeight="1">
      <c r="A1" s="29" t="s">
        <v>139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0" t="s">
        <v>140</v>
      </c>
      <c r="B3" s="31" t="s">
        <v>141</v>
      </c>
      <c r="C3" s="32"/>
      <c r="D3" s="32"/>
      <c r="E3" s="32"/>
      <c r="F3" s="33"/>
      <c r="G3" s="1"/>
      <c r="H3" s="1"/>
      <c r="I3" s="1"/>
      <c r="J3" s="1"/>
      <c r="K3" s="1"/>
    </row>
    <row r="4" spans="1:11" ht="12.75">
      <c r="A4" s="34" t="s">
        <v>142</v>
      </c>
      <c r="B4" s="35" t="s">
        <v>143</v>
      </c>
      <c r="C4" s="36"/>
      <c r="D4" s="36"/>
      <c r="E4" s="36"/>
      <c r="F4" s="37"/>
      <c r="G4" s="1"/>
      <c r="H4" s="1"/>
      <c r="I4" s="1"/>
      <c r="J4" s="1"/>
      <c r="K4" s="1"/>
    </row>
    <row r="5" spans="1:11" ht="12.75">
      <c r="A5" s="34" t="s">
        <v>144</v>
      </c>
      <c r="B5" s="35" t="s">
        <v>145</v>
      </c>
      <c r="C5" s="36"/>
      <c r="D5" s="36"/>
      <c r="E5" s="36"/>
      <c r="F5" s="37"/>
      <c r="G5" s="1"/>
      <c r="H5" s="1"/>
      <c r="I5" s="1"/>
      <c r="J5" s="1"/>
      <c r="K5" s="1"/>
    </row>
    <row r="6" spans="1:11" ht="12.75">
      <c r="A6" s="34" t="s">
        <v>146</v>
      </c>
      <c r="B6" s="35" t="s">
        <v>147</v>
      </c>
      <c r="C6" s="36"/>
      <c r="D6" s="36"/>
      <c r="E6" s="36"/>
      <c r="F6" s="37"/>
      <c r="G6" s="1"/>
      <c r="H6" s="1"/>
      <c r="I6" s="1"/>
      <c r="J6" s="1"/>
      <c r="K6" s="1"/>
    </row>
    <row r="7" spans="1:11" ht="12.75">
      <c r="A7" s="34" t="s">
        <v>148</v>
      </c>
      <c r="B7" s="35" t="s">
        <v>149</v>
      </c>
      <c r="C7" s="36"/>
      <c r="D7" s="36"/>
      <c r="E7" s="36"/>
      <c r="F7" s="37"/>
      <c r="G7" s="1"/>
      <c r="H7" s="1"/>
      <c r="I7" s="1"/>
      <c r="J7" s="1"/>
      <c r="K7" s="1"/>
    </row>
    <row r="8" spans="1:11" ht="12.75">
      <c r="A8" s="34" t="s">
        <v>150</v>
      </c>
      <c r="B8" s="35" t="s">
        <v>151</v>
      </c>
      <c r="C8" s="36"/>
      <c r="D8" s="36"/>
      <c r="E8" s="36"/>
      <c r="F8" s="37"/>
      <c r="G8" s="1"/>
      <c r="H8" s="1"/>
      <c r="I8" s="1"/>
      <c r="J8" s="1"/>
      <c r="K8" s="1"/>
    </row>
    <row r="9" spans="1:11" ht="12.75">
      <c r="A9" s="34" t="s">
        <v>152</v>
      </c>
      <c r="B9" s="35" t="s">
        <v>153</v>
      </c>
      <c r="C9" s="36"/>
      <c r="D9" s="36"/>
      <c r="E9" s="36"/>
      <c r="F9" s="37"/>
      <c r="G9" s="1"/>
      <c r="H9" s="1"/>
      <c r="I9" s="1"/>
      <c r="J9" s="1"/>
      <c r="K9" s="1"/>
    </row>
    <row r="10" spans="1:11" ht="12.75">
      <c r="A10" s="38" t="s">
        <v>154</v>
      </c>
      <c r="B10" s="35" t="s">
        <v>155</v>
      </c>
      <c r="C10" s="36"/>
      <c r="D10" s="36"/>
      <c r="E10" s="36"/>
      <c r="F10" s="37"/>
      <c r="G10" s="1"/>
      <c r="H10" s="1"/>
      <c r="I10" s="1"/>
      <c r="J10" s="1"/>
      <c r="K10" s="1"/>
    </row>
    <row r="11" spans="1:11" ht="12.75">
      <c r="A11" s="34" t="s">
        <v>156</v>
      </c>
      <c r="B11" s="35" t="s">
        <v>157</v>
      </c>
      <c r="C11" s="36"/>
      <c r="D11" s="36"/>
      <c r="E11" s="36"/>
      <c r="F11" s="37"/>
      <c r="G11" s="1"/>
      <c r="H11" s="1"/>
      <c r="I11" s="1"/>
      <c r="J11" s="1"/>
      <c r="K11" s="1"/>
    </row>
    <row r="12" spans="1:11" ht="12.75" customHeight="1">
      <c r="A12" s="34" t="s">
        <v>158</v>
      </c>
      <c r="B12" s="35" t="s">
        <v>159</v>
      </c>
      <c r="C12" s="36"/>
      <c r="D12" s="36"/>
      <c r="E12" s="36"/>
      <c r="F12" s="37"/>
      <c r="G12" s="1"/>
      <c r="H12" s="1"/>
      <c r="I12" s="1"/>
      <c r="J12" s="1"/>
      <c r="K12" s="1"/>
    </row>
    <row r="13" spans="1:11" ht="12.75">
      <c r="A13" s="34" t="s">
        <v>160</v>
      </c>
      <c r="B13" s="35" t="s">
        <v>161</v>
      </c>
      <c r="C13" s="36"/>
      <c r="D13" s="36"/>
      <c r="E13" s="36"/>
      <c r="F13" s="37"/>
      <c r="G13" s="1"/>
      <c r="H13" s="1"/>
      <c r="I13" s="1"/>
      <c r="J13" s="1"/>
      <c r="K13" s="1"/>
    </row>
    <row r="14" spans="1:11" ht="15">
      <c r="A14" s="39"/>
      <c r="B14" s="40" t="s">
        <v>162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s="42" customFormat="1" ht="12.75">
      <c r="A15" s="38" t="s">
        <v>163</v>
      </c>
      <c r="B15" s="35" t="s">
        <v>164</v>
      </c>
      <c r="C15" s="35"/>
      <c r="D15" s="35"/>
      <c r="E15" s="35"/>
      <c r="F15" s="35"/>
      <c r="G15" s="35"/>
      <c r="H15" s="35"/>
      <c r="I15" s="35"/>
      <c r="J15" s="35"/>
      <c r="K15" s="41"/>
    </row>
    <row r="16" spans="1:11" ht="12.75">
      <c r="A16" s="34" t="s">
        <v>165</v>
      </c>
      <c r="B16" s="35" t="s">
        <v>166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2.75">
      <c r="A17" s="34" t="s">
        <v>167</v>
      </c>
      <c r="B17" s="35" t="s">
        <v>168</v>
      </c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12.75">
      <c r="A18" s="38" t="s">
        <v>169</v>
      </c>
      <c r="B18" s="35" t="s">
        <v>170</v>
      </c>
      <c r="C18" s="36"/>
      <c r="D18" s="36"/>
      <c r="E18" s="36"/>
      <c r="F18" s="36"/>
      <c r="G18" s="36"/>
      <c r="H18" s="43"/>
      <c r="I18" s="36"/>
      <c r="J18" s="36"/>
      <c r="K18" s="37"/>
    </row>
    <row r="19" spans="1:11" ht="12.75">
      <c r="A19" s="34" t="s">
        <v>171</v>
      </c>
      <c r="B19" s="35" t="s">
        <v>172</v>
      </c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12.75">
      <c r="A20" s="34" t="s">
        <v>173</v>
      </c>
      <c r="B20" s="35" t="s">
        <v>174</v>
      </c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2.75">
      <c r="A21" s="34" t="s">
        <v>175</v>
      </c>
      <c r="B21" s="35" t="s">
        <v>176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1:11" ht="12.75">
      <c r="A22" s="38" t="s">
        <v>177</v>
      </c>
      <c r="B22" s="35" t="s">
        <v>178</v>
      </c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12.75">
      <c r="A23" s="34" t="s">
        <v>179</v>
      </c>
      <c r="B23" s="35" t="s">
        <v>180</v>
      </c>
      <c r="C23" s="36"/>
      <c r="D23" s="36"/>
      <c r="E23" s="36"/>
      <c r="F23" s="36"/>
      <c r="G23" s="36"/>
      <c r="H23" s="36"/>
      <c r="I23" s="36"/>
      <c r="J23" s="36"/>
      <c r="K23" s="37"/>
    </row>
    <row r="24" spans="1:11" ht="12.75">
      <c r="A24" s="34" t="s">
        <v>181</v>
      </c>
      <c r="B24" s="35" t="s">
        <v>182</v>
      </c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2.75">
      <c r="A25" s="38" t="s">
        <v>183</v>
      </c>
      <c r="B25" s="35" t="s">
        <v>184</v>
      </c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12.75">
      <c r="A26" s="34" t="s">
        <v>185</v>
      </c>
      <c r="B26" s="35" t="s">
        <v>186</v>
      </c>
      <c r="C26" s="36"/>
      <c r="E26" s="36"/>
      <c r="F26" s="36"/>
      <c r="G26" s="36"/>
      <c r="H26" s="36"/>
      <c r="I26" s="36"/>
      <c r="J26" s="36"/>
      <c r="K26" s="37"/>
    </row>
    <row r="27" spans="1:11" ht="12.75">
      <c r="A27" s="34" t="s">
        <v>187</v>
      </c>
      <c r="B27" s="35" t="s">
        <v>188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1:11" ht="12.75">
      <c r="A28" s="34" t="s">
        <v>189</v>
      </c>
      <c r="B28" s="35" t="s">
        <v>190</v>
      </c>
      <c r="C28" s="36"/>
      <c r="D28" s="36"/>
      <c r="E28" s="36"/>
      <c r="F28" s="36"/>
      <c r="G28" s="36"/>
      <c r="H28" s="36"/>
      <c r="I28" s="36"/>
      <c r="J28" s="36"/>
      <c r="K28" s="37"/>
    </row>
    <row r="29" spans="1:11" ht="12.75">
      <c r="A29" s="38" t="s">
        <v>191</v>
      </c>
      <c r="B29" s="35" t="s">
        <v>192</v>
      </c>
      <c r="C29" s="36"/>
      <c r="D29" s="36"/>
      <c r="E29" s="36"/>
      <c r="F29" s="36"/>
      <c r="G29" s="36"/>
      <c r="H29" s="36"/>
      <c r="I29" s="36"/>
      <c r="J29" s="36"/>
      <c r="K29" s="37"/>
    </row>
    <row r="30" spans="1:11" ht="12.75">
      <c r="A30" s="34" t="s">
        <v>193</v>
      </c>
      <c r="B30" s="35" t="s">
        <v>194</v>
      </c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2.75">
      <c r="A31" s="34" t="s">
        <v>195</v>
      </c>
      <c r="B31" s="35" t="s">
        <v>196</v>
      </c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12.75">
      <c r="A32" s="34" t="s">
        <v>197</v>
      </c>
      <c r="B32" s="35" t="s">
        <v>198</v>
      </c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12.75">
      <c r="A33" s="38" t="s">
        <v>199</v>
      </c>
      <c r="B33" s="35" t="s">
        <v>200</v>
      </c>
      <c r="C33" s="36"/>
      <c r="D33" s="36"/>
      <c r="E33" s="36"/>
      <c r="F33" s="36"/>
      <c r="G33" s="36"/>
      <c r="H33" s="36"/>
      <c r="I33" s="36"/>
      <c r="J33" s="36"/>
      <c r="K33" s="37"/>
    </row>
    <row r="34" spans="1:11" ht="12.75">
      <c r="A34" s="34" t="s">
        <v>201</v>
      </c>
      <c r="B34" s="35" t="s">
        <v>202</v>
      </c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2.75">
      <c r="A35" s="34" t="s">
        <v>203</v>
      </c>
      <c r="B35" s="35" t="s">
        <v>204</v>
      </c>
      <c r="C35" s="36"/>
      <c r="D35" s="36"/>
      <c r="E35" s="36"/>
      <c r="F35" s="36"/>
      <c r="G35" s="36"/>
      <c r="H35" s="36"/>
      <c r="I35" s="36"/>
      <c r="J35" s="36"/>
      <c r="K35" s="37"/>
    </row>
    <row r="36" spans="1:11" ht="12.75">
      <c r="A36" s="38" t="s">
        <v>205</v>
      </c>
      <c r="B36" s="35" t="s">
        <v>206</v>
      </c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12.75">
      <c r="A37" s="34" t="s">
        <v>207</v>
      </c>
      <c r="B37" s="35" t="s">
        <v>208</v>
      </c>
      <c r="C37" s="36"/>
      <c r="D37" s="36"/>
      <c r="E37" s="36"/>
      <c r="F37" s="36"/>
      <c r="G37" s="36"/>
      <c r="H37" s="36"/>
      <c r="I37" s="36"/>
      <c r="J37" s="36"/>
      <c r="K37" s="37"/>
    </row>
    <row r="38" spans="1:11" ht="12.75">
      <c r="A38" s="34" t="s">
        <v>209</v>
      </c>
      <c r="B38" s="35" t="s">
        <v>210</v>
      </c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12.75">
      <c r="A39" s="34" t="s">
        <v>211</v>
      </c>
      <c r="B39" s="35" t="s">
        <v>212</v>
      </c>
      <c r="C39" s="36"/>
      <c r="D39" s="36"/>
      <c r="E39" s="36"/>
      <c r="F39" s="36"/>
      <c r="G39" s="36"/>
      <c r="H39" s="36"/>
      <c r="I39" s="36"/>
      <c r="J39" s="36"/>
      <c r="K39" s="37"/>
    </row>
    <row r="40" spans="1:11" ht="12.75">
      <c r="A40" s="34" t="s">
        <v>213</v>
      </c>
      <c r="B40" s="35" t="s">
        <v>214</v>
      </c>
      <c r="C40" s="36"/>
      <c r="D40" s="36"/>
      <c r="E40" s="36"/>
      <c r="F40" s="36"/>
      <c r="G40" s="36"/>
      <c r="H40" s="36"/>
      <c r="I40" s="36"/>
      <c r="J40" s="36"/>
      <c r="K40" s="37"/>
    </row>
    <row r="41" spans="1:11" ht="12.75">
      <c r="A41" s="34" t="s">
        <v>215</v>
      </c>
      <c r="B41" s="35" t="s">
        <v>216</v>
      </c>
      <c r="C41" s="36"/>
      <c r="D41" s="36"/>
      <c r="E41" s="36"/>
      <c r="F41" s="36"/>
      <c r="G41" s="36"/>
      <c r="H41" s="36"/>
      <c r="I41" s="36"/>
      <c r="J41" s="36"/>
      <c r="K41" s="37"/>
    </row>
    <row r="42" spans="1:11" ht="12.75">
      <c r="A42" s="34" t="s">
        <v>217</v>
      </c>
      <c r="B42" s="35" t="s">
        <v>218</v>
      </c>
      <c r="C42" s="36"/>
      <c r="D42" s="36"/>
      <c r="E42" s="36"/>
      <c r="F42" s="36"/>
      <c r="G42" s="36"/>
      <c r="H42" s="36"/>
      <c r="I42" s="36"/>
      <c r="J42" s="36"/>
      <c r="K42" s="37"/>
    </row>
    <row r="43" spans="1:11" ht="12.75">
      <c r="A43" s="34" t="s">
        <v>219</v>
      </c>
      <c r="B43" s="35" t="s">
        <v>220</v>
      </c>
      <c r="C43" s="36"/>
      <c r="D43" s="36"/>
      <c r="E43" s="36"/>
      <c r="F43" s="36"/>
      <c r="G43" s="36"/>
      <c r="H43" s="36"/>
      <c r="I43" s="36"/>
      <c r="J43" s="36"/>
      <c r="K43" s="37"/>
    </row>
    <row r="44" spans="1:11" ht="12.75">
      <c r="A44" s="34" t="s">
        <v>221</v>
      </c>
      <c r="B44" s="35" t="s">
        <v>222</v>
      </c>
      <c r="C44" s="36"/>
      <c r="D44" s="36"/>
      <c r="E44" s="36"/>
      <c r="F44" s="36"/>
      <c r="G44" s="36"/>
      <c r="H44" s="36"/>
      <c r="I44" s="36"/>
      <c r="J44" s="36"/>
      <c r="K44" s="37"/>
    </row>
    <row r="45" spans="1:11" ht="12.75">
      <c r="A45" s="34" t="s">
        <v>223</v>
      </c>
      <c r="B45" s="35" t="s">
        <v>224</v>
      </c>
      <c r="C45" s="36"/>
      <c r="D45" s="36"/>
      <c r="E45" s="36"/>
      <c r="F45" s="36"/>
      <c r="G45" s="36"/>
      <c r="H45" s="36"/>
      <c r="I45" s="36"/>
      <c r="J45" s="36"/>
      <c r="K45" s="37"/>
    </row>
    <row r="46" spans="1:11" ht="12.75">
      <c r="A46" s="34" t="s">
        <v>225</v>
      </c>
      <c r="B46" s="35" t="s">
        <v>226</v>
      </c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2.75">
      <c r="A47" s="34" t="s">
        <v>227</v>
      </c>
      <c r="B47" s="35" t="s">
        <v>228</v>
      </c>
      <c r="C47" s="36"/>
      <c r="D47" s="36"/>
      <c r="E47" s="36"/>
      <c r="F47" s="36"/>
      <c r="G47" s="36"/>
      <c r="H47" s="36"/>
      <c r="I47" s="36"/>
      <c r="J47" s="36"/>
      <c r="K47" s="37"/>
    </row>
    <row r="48" spans="1:11" ht="12.75">
      <c r="A48" s="34" t="s">
        <v>229</v>
      </c>
      <c r="B48" s="35" t="s">
        <v>230</v>
      </c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12.75">
      <c r="A49" s="34" t="s">
        <v>231</v>
      </c>
      <c r="B49" s="35" t="s">
        <v>232</v>
      </c>
      <c r="C49" s="36"/>
      <c r="D49" s="36"/>
      <c r="E49" s="36"/>
      <c r="F49" s="36"/>
      <c r="G49" s="36"/>
      <c r="H49" s="36"/>
      <c r="I49" s="36"/>
      <c r="J49" s="36"/>
      <c r="K49" s="37"/>
    </row>
    <row r="50" spans="1:11" ht="12.75">
      <c r="A50" s="34" t="s">
        <v>233</v>
      </c>
      <c r="B50" s="44" t="s">
        <v>234</v>
      </c>
      <c r="C50" s="36"/>
      <c r="D50" s="36"/>
      <c r="E50" s="36"/>
      <c r="F50" s="36"/>
      <c r="G50" s="36"/>
      <c r="H50" s="36"/>
      <c r="I50" s="36"/>
      <c r="J50" s="36"/>
      <c r="K50" s="37"/>
    </row>
    <row r="51" spans="1:11" ht="12.75">
      <c r="A51" s="38" t="s">
        <v>235</v>
      </c>
      <c r="B51" s="45" t="s">
        <v>236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1:11" ht="12.75">
      <c r="A52" s="38" t="s">
        <v>237</v>
      </c>
      <c r="B52" s="44" t="s">
        <v>238</v>
      </c>
      <c r="C52" s="36"/>
      <c r="D52" s="36"/>
      <c r="E52" s="36"/>
      <c r="F52" s="36"/>
      <c r="G52" s="36"/>
      <c r="H52" s="36"/>
      <c r="I52" s="36"/>
      <c r="J52" s="36"/>
      <c r="K52" s="37"/>
    </row>
    <row r="53" spans="1:11" ht="12.75">
      <c r="A53" s="38" t="s">
        <v>239</v>
      </c>
      <c r="B53" s="44" t="s">
        <v>240</v>
      </c>
      <c r="C53" s="46"/>
      <c r="D53" s="46"/>
      <c r="E53" s="46"/>
      <c r="F53" s="36"/>
      <c r="G53" s="36"/>
      <c r="H53" s="36"/>
      <c r="I53" s="36"/>
      <c r="J53" s="36"/>
      <c r="K53" s="37"/>
    </row>
    <row r="54" spans="1:11" ht="12.75">
      <c r="A54" s="34" t="s">
        <v>241</v>
      </c>
      <c r="B54" s="44" t="s">
        <v>242</v>
      </c>
      <c r="C54" s="36"/>
      <c r="D54" s="36"/>
      <c r="E54" s="36"/>
      <c r="F54" s="36"/>
      <c r="G54" s="36"/>
      <c r="H54" s="36"/>
      <c r="I54" s="36"/>
      <c r="J54" s="36"/>
      <c r="K54" s="37"/>
    </row>
    <row r="55" spans="1:11" ht="12.75">
      <c r="A55" s="34" t="s">
        <v>243</v>
      </c>
      <c r="B55" s="44" t="s">
        <v>244</v>
      </c>
      <c r="C55" s="36"/>
      <c r="D55" s="36"/>
      <c r="E55" s="36"/>
      <c r="F55" s="36"/>
      <c r="G55" s="36"/>
      <c r="H55" s="36"/>
      <c r="I55" s="36"/>
      <c r="J55" s="36"/>
      <c r="K55" s="37"/>
    </row>
    <row r="56" spans="1:11" ht="12.75">
      <c r="A56" s="34" t="s">
        <v>245</v>
      </c>
      <c r="B56" s="44" t="s">
        <v>246</v>
      </c>
      <c r="C56" s="36"/>
      <c r="D56" s="36"/>
      <c r="E56" s="36"/>
      <c r="F56" s="36"/>
      <c r="G56" s="36"/>
      <c r="H56" s="36"/>
      <c r="I56" s="36"/>
      <c r="J56" s="36"/>
      <c r="K56" s="37"/>
    </row>
    <row r="57" spans="1:11" ht="12.75">
      <c r="A57" s="34" t="s">
        <v>247</v>
      </c>
      <c r="B57" s="44" t="s">
        <v>248</v>
      </c>
      <c r="C57" s="36"/>
      <c r="D57" s="36"/>
      <c r="E57" s="36"/>
      <c r="F57" s="36"/>
      <c r="G57" s="36"/>
      <c r="H57" s="36"/>
      <c r="I57" s="36"/>
      <c r="J57" s="36"/>
      <c r="K57" s="37"/>
    </row>
    <row r="58" spans="1:11" ht="12.75">
      <c r="A58" s="34" t="s">
        <v>249</v>
      </c>
      <c r="B58" s="44" t="s">
        <v>250</v>
      </c>
      <c r="C58" s="36"/>
      <c r="D58" s="36"/>
      <c r="E58" s="36"/>
      <c r="F58" s="36"/>
      <c r="H58" s="36"/>
      <c r="I58" s="36"/>
      <c r="J58" s="36"/>
      <c r="K58" s="37"/>
    </row>
    <row r="59" spans="1:11" ht="12.75">
      <c r="A59" s="34" t="s">
        <v>251</v>
      </c>
      <c r="B59" s="44" t="s">
        <v>252</v>
      </c>
      <c r="C59" s="36"/>
      <c r="D59" s="36"/>
      <c r="E59" s="36"/>
      <c r="F59" s="36"/>
      <c r="G59" s="36"/>
      <c r="H59" s="36"/>
      <c r="I59" s="36"/>
      <c r="J59" s="36"/>
      <c r="K59" s="37"/>
    </row>
    <row r="60" spans="1:11" ht="15">
      <c r="A60" s="47"/>
      <c r="B60" s="48" t="s">
        <v>253</v>
      </c>
      <c r="C60" s="32"/>
      <c r="D60" s="32"/>
      <c r="E60" s="32"/>
      <c r="F60" s="32"/>
      <c r="G60" s="32"/>
      <c r="H60" s="32"/>
      <c r="I60" s="32"/>
      <c r="J60" s="32"/>
      <c r="K60" s="33"/>
    </row>
    <row r="61" spans="1:11" ht="12.75">
      <c r="A61" s="49" t="s">
        <v>254</v>
      </c>
      <c r="B61" s="50" t="s">
        <v>255</v>
      </c>
      <c r="C61" s="51"/>
      <c r="D61" s="51"/>
      <c r="E61" s="51"/>
      <c r="F61" s="51"/>
      <c r="G61" s="51"/>
      <c r="H61" s="51"/>
      <c r="I61" s="51"/>
      <c r="J61" s="51"/>
      <c r="K61" s="52"/>
    </row>
    <row r="63" ht="12.75">
      <c r="B63" s="53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B6" sqref="B6"/>
    </sheetView>
  </sheetViews>
  <sheetFormatPr defaultColWidth="9.00390625" defaultRowHeight="12.75"/>
  <cols>
    <col min="1" max="1" width="17.75390625" style="0" customWidth="1"/>
    <col min="2" max="2" width="10.00390625" style="0" bestFit="1" customWidth="1"/>
    <col min="6" max="6" width="41.375" style="0" customWidth="1"/>
  </cols>
  <sheetData>
    <row r="1" spans="1:6" ht="18">
      <c r="A1" s="54" t="s">
        <v>256</v>
      </c>
      <c r="B1" s="55"/>
      <c r="C1" s="55"/>
      <c r="D1" s="1"/>
      <c r="E1" s="1"/>
      <c r="F1" s="10"/>
    </row>
    <row r="2" spans="1:6" ht="12.75">
      <c r="A2" s="55"/>
      <c r="B2" s="55"/>
      <c r="C2" s="55"/>
      <c r="D2" s="1"/>
      <c r="E2" s="1"/>
      <c r="F2" s="1"/>
    </row>
    <row r="3" spans="1:6" ht="15" customHeight="1">
      <c r="A3" s="56" t="s">
        <v>257</v>
      </c>
      <c r="B3" s="57" t="s">
        <v>61</v>
      </c>
      <c r="C3" s="55"/>
      <c r="D3" s="1"/>
      <c r="E3" s="1"/>
      <c r="F3" s="1"/>
    </row>
    <row r="4" spans="1:6" ht="15" customHeight="1">
      <c r="A4" s="58" t="s">
        <v>258</v>
      </c>
      <c r="B4" s="59" t="s">
        <v>122</v>
      </c>
      <c r="C4" s="1"/>
      <c r="D4" s="1"/>
      <c r="E4" s="1"/>
      <c r="F4" s="1"/>
    </row>
    <row r="5" spans="1:6" ht="15" customHeight="1">
      <c r="A5" s="58" t="s">
        <v>259</v>
      </c>
      <c r="B5" s="60" t="s">
        <v>260</v>
      </c>
      <c r="C5" s="1"/>
      <c r="D5" s="1"/>
      <c r="E5" s="1"/>
      <c r="F5" s="1"/>
    </row>
    <row r="6" spans="1:6" ht="15" customHeight="1">
      <c r="A6" s="58" t="s">
        <v>261</v>
      </c>
      <c r="B6" s="61">
        <v>2006</v>
      </c>
      <c r="C6" s="1"/>
      <c r="D6" s="1"/>
      <c r="E6" s="1"/>
      <c r="F6" s="1"/>
    </row>
    <row r="7" spans="1:6" ht="15" customHeight="1">
      <c r="A7" s="62" t="s">
        <v>262</v>
      </c>
      <c r="B7" s="63" t="str">
        <f>UPPER((CONCATENATE(LEFT(B4,2),LEFT(B5,3))))</f>
        <v>HUOBJ</v>
      </c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0" t="s">
        <v>263</v>
      </c>
      <c r="B10" s="1"/>
      <c r="C10" s="1"/>
      <c r="D10" s="1"/>
      <c r="E10" s="1"/>
      <c r="F10" s="1"/>
    </row>
    <row r="11" spans="1:6" ht="12.75">
      <c r="A11" s="1" t="s">
        <v>264</v>
      </c>
      <c r="B11" s="366" t="s">
        <v>265</v>
      </c>
      <c r="C11" s="367"/>
      <c r="D11" s="367"/>
      <c r="E11" s="367"/>
      <c r="F11" s="368"/>
    </row>
    <row r="12" spans="1:6" ht="12.75">
      <c r="A12" s="1" t="s">
        <v>266</v>
      </c>
      <c r="B12" s="366" t="s">
        <v>267</v>
      </c>
      <c r="C12" s="367"/>
      <c r="D12" s="367"/>
      <c r="E12" s="367"/>
      <c r="F12" s="368"/>
    </row>
    <row r="13" spans="1:6" ht="12.75">
      <c r="A13" s="1" t="s">
        <v>268</v>
      </c>
      <c r="B13" s="67" t="s">
        <v>269</v>
      </c>
      <c r="C13" s="65"/>
      <c r="D13" s="65"/>
      <c r="E13" s="65"/>
      <c r="F13" s="66"/>
    </row>
    <row r="14" spans="1:6" ht="12.75">
      <c r="A14" t="s">
        <v>270</v>
      </c>
      <c r="B14" s="64" t="s">
        <v>271</v>
      </c>
      <c r="C14" s="65"/>
      <c r="D14" s="65"/>
      <c r="E14" s="65"/>
      <c r="F14" s="66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22">
      <selection activeCell="C2" sqref="C2"/>
    </sheetView>
  </sheetViews>
  <sheetFormatPr defaultColWidth="9.00390625" defaultRowHeight="12.75"/>
  <cols>
    <col min="1" max="1" width="26.875" style="0" customWidth="1"/>
    <col min="2" max="2" width="19.375" style="0" customWidth="1"/>
    <col min="3" max="3" width="22.375" style="0" bestFit="1" customWidth="1"/>
    <col min="4" max="4" width="14.2539062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v>2006</v>
      </c>
      <c r="D1" s="10"/>
      <c r="E1" s="1"/>
      <c r="F1" s="1"/>
      <c r="G1" s="1"/>
      <c r="H1" s="1"/>
      <c r="I1" s="1"/>
      <c r="J1" s="1"/>
      <c r="K1" s="1"/>
    </row>
    <row r="2" spans="1:10" ht="18">
      <c r="A2" s="72" t="s">
        <v>272</v>
      </c>
      <c r="B2" s="73"/>
      <c r="C2" s="55"/>
      <c r="D2" s="1"/>
      <c r="E2" s="1"/>
      <c r="F2" s="1"/>
      <c r="G2" s="1"/>
      <c r="H2" s="1"/>
      <c r="I2" s="1"/>
      <c r="J2" s="1"/>
    </row>
    <row r="3" spans="1:10" ht="12.75" customHeight="1">
      <c r="A3" s="74"/>
      <c r="B3" s="27"/>
      <c r="C3" s="373" t="s">
        <v>273</v>
      </c>
      <c r="D3" s="355" t="s">
        <v>274</v>
      </c>
      <c r="E3" s="1"/>
      <c r="F3" s="1"/>
      <c r="G3" s="1"/>
      <c r="H3" s="1"/>
      <c r="I3" s="1"/>
      <c r="J3" s="1"/>
    </row>
    <row r="4" spans="3:10" ht="12.75">
      <c r="C4" s="354"/>
      <c r="D4" s="356"/>
      <c r="E4" s="1"/>
      <c r="F4" s="1"/>
      <c r="G4" s="1"/>
      <c r="H4" s="1"/>
      <c r="I4" s="1"/>
      <c r="J4" s="1"/>
    </row>
    <row r="5" spans="1:10" ht="28.5" customHeight="1">
      <c r="A5" s="372" t="s">
        <v>275</v>
      </c>
      <c r="B5" s="372"/>
      <c r="C5" s="78" t="s">
        <v>276</v>
      </c>
      <c r="D5" s="79" t="s">
        <v>73</v>
      </c>
      <c r="E5" s="11"/>
      <c r="F5" s="11"/>
      <c r="G5" s="11"/>
      <c r="H5" s="11"/>
      <c r="I5" s="11"/>
      <c r="J5" s="11"/>
    </row>
    <row r="6" spans="1:10" ht="28.5" customHeight="1">
      <c r="A6" s="372" t="s">
        <v>277</v>
      </c>
      <c r="B6" s="372"/>
      <c r="C6" s="78" t="s">
        <v>278</v>
      </c>
      <c r="D6" s="79" t="s">
        <v>73</v>
      </c>
      <c r="E6" s="11"/>
      <c r="F6" s="11"/>
      <c r="G6" s="11"/>
      <c r="H6" s="11"/>
      <c r="I6" s="11"/>
      <c r="J6" s="11"/>
    </row>
    <row r="7" spans="1:10" ht="28.5" customHeight="1">
      <c r="A7" s="372" t="s">
        <v>176</v>
      </c>
      <c r="B7" s="372"/>
      <c r="C7" s="78" t="s">
        <v>175</v>
      </c>
      <c r="D7" s="79" t="s">
        <v>73</v>
      </c>
      <c r="E7" s="11"/>
      <c r="F7" s="11"/>
      <c r="G7" s="11"/>
      <c r="H7" s="11"/>
      <c r="I7" s="11"/>
      <c r="J7" s="11"/>
    </row>
    <row r="8" spans="1:10" ht="28.5" customHeight="1">
      <c r="A8" s="372" t="s">
        <v>178</v>
      </c>
      <c r="B8" s="372"/>
      <c r="C8" s="78" t="s">
        <v>279</v>
      </c>
      <c r="D8" s="79" t="s">
        <v>75</v>
      </c>
      <c r="E8" s="11"/>
      <c r="F8" s="11"/>
      <c r="G8" s="11"/>
      <c r="H8" s="11"/>
      <c r="I8" s="11"/>
      <c r="J8" s="11"/>
    </row>
    <row r="9" spans="1:10" ht="28.5" customHeight="1">
      <c r="A9" s="372" t="s">
        <v>280</v>
      </c>
      <c r="B9" s="372"/>
      <c r="C9" s="78" t="s">
        <v>185</v>
      </c>
      <c r="D9" s="79" t="s">
        <v>281</v>
      </c>
      <c r="E9" s="11"/>
      <c r="F9" s="11"/>
      <c r="G9" s="11"/>
      <c r="H9" s="11"/>
      <c r="I9" s="11"/>
      <c r="J9" s="11"/>
    </row>
    <row r="10" spans="1:10" ht="28.5" customHeight="1">
      <c r="A10" s="372" t="s">
        <v>282</v>
      </c>
      <c r="B10" s="372"/>
      <c r="C10" s="78" t="s">
        <v>187</v>
      </c>
      <c r="D10" s="79" t="s">
        <v>73</v>
      </c>
      <c r="E10" s="11"/>
      <c r="F10" s="11"/>
      <c r="G10" s="11"/>
      <c r="H10" s="11"/>
      <c r="I10" s="11"/>
      <c r="J10" s="11"/>
    </row>
    <row r="11" spans="1:10" ht="28.5" customHeight="1">
      <c r="A11" s="372" t="s">
        <v>283</v>
      </c>
      <c r="B11" s="372"/>
      <c r="C11" s="78" t="s">
        <v>189</v>
      </c>
      <c r="D11" s="79" t="s">
        <v>281</v>
      </c>
      <c r="E11" s="11"/>
      <c r="F11" s="11"/>
      <c r="G11" s="11"/>
      <c r="H11" s="11"/>
      <c r="I11" s="11"/>
      <c r="J11" s="11"/>
    </row>
    <row r="12" spans="1:10" ht="39" customHeight="1">
      <c r="A12" s="372" t="s">
        <v>284</v>
      </c>
      <c r="B12" s="372"/>
      <c r="C12" s="78" t="s">
        <v>285</v>
      </c>
      <c r="D12" s="79" t="s">
        <v>73</v>
      </c>
      <c r="E12" s="11"/>
      <c r="F12" s="11"/>
      <c r="G12" s="11"/>
      <c r="H12" s="11"/>
      <c r="I12" s="11"/>
      <c r="J12" s="11"/>
    </row>
    <row r="13" spans="1:10" ht="41.25" customHeight="1">
      <c r="A13" s="372" t="s">
        <v>286</v>
      </c>
      <c r="B13" s="372"/>
      <c r="C13" s="78" t="s">
        <v>201</v>
      </c>
      <c r="D13" s="79" t="s">
        <v>73</v>
      </c>
      <c r="E13" s="11"/>
      <c r="F13" s="11"/>
      <c r="G13" s="11"/>
      <c r="H13" s="11"/>
      <c r="I13" s="11"/>
      <c r="J13" s="11"/>
    </row>
    <row r="14" spans="1:10" ht="36.75" customHeight="1">
      <c r="A14" s="372" t="s">
        <v>287</v>
      </c>
      <c r="B14" s="372"/>
      <c r="C14" s="80" t="s">
        <v>203</v>
      </c>
      <c r="D14" s="79" t="s">
        <v>73</v>
      </c>
      <c r="E14" s="11"/>
      <c r="F14" s="11"/>
      <c r="G14" s="11"/>
      <c r="H14" s="11"/>
      <c r="I14" s="11"/>
      <c r="J14" s="11"/>
    </row>
    <row r="15" spans="1:10" ht="28.5" customHeight="1">
      <c r="A15" s="372" t="s">
        <v>288</v>
      </c>
      <c r="B15" s="372"/>
      <c r="C15" s="78" t="s">
        <v>289</v>
      </c>
      <c r="D15" s="79" t="s">
        <v>73</v>
      </c>
      <c r="E15" s="11"/>
      <c r="F15" s="11"/>
      <c r="G15" s="11"/>
      <c r="H15" s="11"/>
      <c r="I15" s="11"/>
      <c r="J15" s="11"/>
    </row>
    <row r="16" spans="1:10" ht="52.5" customHeight="1">
      <c r="A16" s="372" t="s">
        <v>290</v>
      </c>
      <c r="B16" s="372"/>
      <c r="C16" s="78" t="s">
        <v>291</v>
      </c>
      <c r="D16" s="79" t="s">
        <v>73</v>
      </c>
      <c r="E16" s="11"/>
      <c r="F16" s="11"/>
      <c r="G16" s="11"/>
      <c r="H16" s="11"/>
      <c r="I16" s="11"/>
      <c r="J16" s="11"/>
    </row>
    <row r="17" spans="1:10" ht="38.25" customHeight="1">
      <c r="A17" s="372" t="s">
        <v>292</v>
      </c>
      <c r="B17" s="372"/>
      <c r="C17" s="78" t="s">
        <v>291</v>
      </c>
      <c r="D17" s="79" t="s">
        <v>73</v>
      </c>
      <c r="E17" s="11"/>
      <c r="F17" s="11"/>
      <c r="G17" s="11"/>
      <c r="H17" s="11"/>
      <c r="I17" s="11"/>
      <c r="J17" s="11"/>
    </row>
    <row r="18" spans="1:10" ht="28.5" customHeight="1">
      <c r="A18" s="372" t="s">
        <v>293</v>
      </c>
      <c r="B18" s="372"/>
      <c r="C18" s="78" t="s">
        <v>294</v>
      </c>
      <c r="D18" s="79" t="s">
        <v>73</v>
      </c>
      <c r="E18" s="11"/>
      <c r="F18" s="11"/>
      <c r="G18" s="11"/>
      <c r="H18" s="11"/>
      <c r="I18" s="11"/>
      <c r="J18" s="11"/>
    </row>
    <row r="19" spans="1:10" ht="50.25" customHeight="1">
      <c r="A19" s="372" t="s">
        <v>295</v>
      </c>
      <c r="B19" s="372"/>
      <c r="C19" s="81" t="s">
        <v>294</v>
      </c>
      <c r="D19" s="79" t="s">
        <v>73</v>
      </c>
      <c r="E19" s="11"/>
      <c r="F19" s="11"/>
      <c r="G19" s="11"/>
      <c r="H19" s="11"/>
      <c r="I19" s="11"/>
      <c r="J19" s="11"/>
    </row>
    <row r="20" spans="1:10" ht="52.5" customHeight="1">
      <c r="A20" s="372" t="s">
        <v>296</v>
      </c>
      <c r="B20" s="372"/>
      <c r="C20" s="78" t="s">
        <v>297</v>
      </c>
      <c r="D20" s="79" t="s">
        <v>73</v>
      </c>
      <c r="E20" s="11"/>
      <c r="F20" s="11"/>
      <c r="G20" s="11"/>
      <c r="H20" s="11"/>
      <c r="I20" s="11"/>
      <c r="J20" s="11"/>
    </row>
    <row r="21" spans="1:10" ht="39.75" customHeight="1">
      <c r="A21" s="372" t="s">
        <v>298</v>
      </c>
      <c r="B21" s="372"/>
      <c r="C21" s="78" t="s">
        <v>297</v>
      </c>
      <c r="D21" s="79" t="s">
        <v>73</v>
      </c>
      <c r="E21" s="11"/>
      <c r="F21" s="11"/>
      <c r="G21" s="11"/>
      <c r="H21" s="11"/>
      <c r="I21" s="11"/>
      <c r="J21" s="11"/>
    </row>
    <row r="22" spans="1:10" ht="42" customHeight="1">
      <c r="A22" s="372" t="s">
        <v>299</v>
      </c>
      <c r="B22" s="372"/>
      <c r="C22" s="78" t="s">
        <v>300</v>
      </c>
      <c r="D22" s="79" t="s">
        <v>73</v>
      </c>
      <c r="E22" s="11"/>
      <c r="F22" s="11"/>
      <c r="G22" s="11"/>
      <c r="H22" s="11"/>
      <c r="I22" s="11"/>
      <c r="J22" s="11"/>
    </row>
    <row r="23" spans="1:10" ht="30" customHeight="1">
      <c r="A23" s="372" t="s">
        <v>301</v>
      </c>
      <c r="B23" s="372"/>
      <c r="C23" s="78" t="s">
        <v>300</v>
      </c>
      <c r="D23" s="79" t="s">
        <v>73</v>
      </c>
      <c r="E23" s="11"/>
      <c r="F23" s="11"/>
      <c r="G23" s="11"/>
      <c r="H23" s="11"/>
      <c r="I23" s="11"/>
      <c r="J23" s="11"/>
    </row>
    <row r="24" spans="1:10" ht="65.25" customHeight="1">
      <c r="A24" s="372" t="s">
        <v>302</v>
      </c>
      <c r="B24" s="372"/>
      <c r="C24" s="78" t="s">
        <v>303</v>
      </c>
      <c r="D24" s="79" t="s">
        <v>73</v>
      </c>
      <c r="E24" s="11"/>
      <c r="F24" s="11"/>
      <c r="G24" s="11"/>
      <c r="H24" s="11"/>
      <c r="I24" s="11"/>
      <c r="J24" s="11"/>
    </row>
    <row r="25" spans="1:10" ht="54.75" customHeight="1">
      <c r="A25" s="372" t="s">
        <v>304</v>
      </c>
      <c r="B25" s="372"/>
      <c r="C25" s="78" t="s">
        <v>303</v>
      </c>
      <c r="D25" s="79" t="s">
        <v>73</v>
      </c>
      <c r="E25" s="11"/>
      <c r="F25" s="11"/>
      <c r="G25" s="11"/>
      <c r="H25" s="11"/>
      <c r="I25" s="11"/>
      <c r="J25" s="11"/>
    </row>
    <row r="26" spans="1:10" ht="24.75" customHeight="1">
      <c r="A26" s="372" t="s">
        <v>305</v>
      </c>
      <c r="B26" s="372"/>
      <c r="C26" s="78" t="s">
        <v>303</v>
      </c>
      <c r="D26" s="79" t="s">
        <v>73</v>
      </c>
      <c r="E26" s="11"/>
      <c r="F26" s="11"/>
      <c r="G26" s="11"/>
      <c r="H26" s="11"/>
      <c r="I26" s="11"/>
      <c r="J26" s="11"/>
    </row>
    <row r="27" spans="1:10" ht="48" customHeight="1">
      <c r="A27" s="369" t="s">
        <v>306</v>
      </c>
      <c r="B27" s="370"/>
      <c r="C27" s="78" t="s">
        <v>233</v>
      </c>
      <c r="D27" s="79" t="s">
        <v>73</v>
      </c>
      <c r="E27" s="11"/>
      <c r="F27" s="11"/>
      <c r="G27" s="11"/>
      <c r="H27" s="11"/>
      <c r="I27" s="11"/>
      <c r="J27" s="11"/>
    </row>
    <row r="28" spans="1:10" ht="36.75" customHeight="1">
      <c r="A28" s="369" t="s">
        <v>307</v>
      </c>
      <c r="B28" s="370"/>
      <c r="C28" s="78" t="s">
        <v>237</v>
      </c>
      <c r="D28" s="79" t="s">
        <v>281</v>
      </c>
      <c r="E28" s="11"/>
      <c r="F28" s="11"/>
      <c r="G28" s="11"/>
      <c r="H28" s="11"/>
      <c r="I28" s="11"/>
      <c r="J28" s="11"/>
    </row>
    <row r="29" spans="1:10" ht="36.75" customHeight="1">
      <c r="A29" s="369" t="s">
        <v>308</v>
      </c>
      <c r="B29" s="370"/>
      <c r="C29" s="78" t="s">
        <v>239</v>
      </c>
      <c r="D29" s="79" t="s">
        <v>73</v>
      </c>
      <c r="E29" s="11"/>
      <c r="F29" s="11"/>
      <c r="G29" s="11"/>
      <c r="H29" s="11"/>
      <c r="I29" s="11"/>
      <c r="J29" s="11"/>
    </row>
    <row r="30" spans="1:10" ht="28.5" customHeight="1">
      <c r="A30" s="369" t="s">
        <v>309</v>
      </c>
      <c r="B30" s="370"/>
      <c r="C30" s="78" t="s">
        <v>241</v>
      </c>
      <c r="D30" s="79" t="s">
        <v>73</v>
      </c>
      <c r="E30" s="11"/>
      <c r="F30" s="11"/>
      <c r="G30" s="11"/>
      <c r="H30" s="11"/>
      <c r="I30" s="11"/>
      <c r="J30" s="11"/>
    </row>
    <row r="31" spans="1:10" ht="28.5" customHeight="1">
      <c r="A31" s="369" t="s">
        <v>310</v>
      </c>
      <c r="B31" s="370"/>
      <c r="C31" s="78" t="s">
        <v>243</v>
      </c>
      <c r="D31" s="79" t="s">
        <v>73</v>
      </c>
      <c r="E31" s="11"/>
      <c r="F31" s="11"/>
      <c r="G31" s="11"/>
      <c r="H31" s="11"/>
      <c r="I31" s="11"/>
      <c r="J31" s="11"/>
    </row>
    <row r="32" spans="1:10" ht="28.5" customHeight="1">
      <c r="A32" s="369" t="s">
        <v>311</v>
      </c>
      <c r="B32" s="371"/>
      <c r="C32" s="78" t="s">
        <v>245</v>
      </c>
      <c r="D32" s="79" t="s">
        <v>73</v>
      </c>
      <c r="E32" s="11"/>
      <c r="F32" s="11"/>
      <c r="G32" s="11"/>
      <c r="H32" s="11"/>
      <c r="I32" s="11"/>
      <c r="J32" s="11"/>
    </row>
    <row r="33" spans="1:10" ht="39.75" customHeight="1">
      <c r="A33" s="369" t="s">
        <v>312</v>
      </c>
      <c r="B33" s="371"/>
      <c r="C33" s="78" t="s">
        <v>247</v>
      </c>
      <c r="D33" s="79" t="s">
        <v>281</v>
      </c>
      <c r="E33" s="11"/>
      <c r="F33" s="11"/>
      <c r="G33" s="11"/>
      <c r="H33" s="11"/>
      <c r="I33" s="11"/>
      <c r="J33" s="11"/>
    </row>
    <row r="34" spans="1:10" ht="28.5" customHeight="1">
      <c r="A34" s="369" t="s">
        <v>313</v>
      </c>
      <c r="B34" s="371"/>
      <c r="C34" s="78" t="s">
        <v>249</v>
      </c>
      <c r="D34" s="79" t="s">
        <v>281</v>
      </c>
      <c r="E34" s="11"/>
      <c r="F34" s="11"/>
      <c r="G34" s="11"/>
      <c r="H34" s="11"/>
      <c r="I34" s="11"/>
      <c r="J34" s="11"/>
    </row>
    <row r="35" spans="1:10" ht="28.5" customHeight="1">
      <c r="A35" s="369" t="s">
        <v>314</v>
      </c>
      <c r="B35" s="370"/>
      <c r="C35" s="78" t="s">
        <v>251</v>
      </c>
      <c r="D35" s="82"/>
      <c r="E35" s="11"/>
      <c r="F35" s="11"/>
      <c r="G35" s="11"/>
      <c r="H35" s="11"/>
      <c r="I35" s="11"/>
      <c r="J35" s="11"/>
    </row>
    <row r="37" spans="1:10" ht="12.75">
      <c r="A37" s="83"/>
      <c r="B37" s="84"/>
      <c r="C37" s="85"/>
      <c r="D37" s="86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</sheetData>
  <mergeCells count="33">
    <mergeCell ref="C3:C4"/>
    <mergeCell ref="D3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1:B31"/>
    <mergeCell ref="A32:B32"/>
    <mergeCell ref="A33:B33"/>
    <mergeCell ref="A34:B34"/>
  </mergeCells>
  <printOptions/>
  <pageMargins left="0.75" right="0.75" top="0.6" bottom="1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C2" sqref="C2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6.375" style="0" customWidth="1"/>
    <col min="4" max="4" width="31.125" style="0" customWidth="1"/>
    <col min="5" max="5" width="16.125" style="0" customWidth="1"/>
    <col min="6" max="6" width="15.00390625" style="0" customWidth="1"/>
  </cols>
  <sheetData>
    <row r="1" spans="1:6" ht="12.75">
      <c r="A1" s="69" t="str">
        <f>'[1]T.0.1'!B3</f>
        <v>RDP</v>
      </c>
      <c r="B1" s="70" t="str">
        <f>'[1]T.0.1'!B7</f>
        <v>HUOBJ</v>
      </c>
      <c r="C1" s="71">
        <v>2006</v>
      </c>
      <c r="F1" s="10"/>
    </row>
    <row r="2" spans="1:6" ht="18">
      <c r="A2" s="87" t="s">
        <v>315</v>
      </c>
      <c r="B2" s="87"/>
      <c r="C2" s="87"/>
      <c r="E2" s="88"/>
      <c r="F2" s="36"/>
    </row>
    <row r="3" spans="1:6" ht="12.75">
      <c r="A3" s="36"/>
      <c r="B3" s="36"/>
      <c r="C3" s="36"/>
      <c r="D3" s="36"/>
      <c r="E3" s="81" t="s">
        <v>316</v>
      </c>
      <c r="F3" s="39" t="s">
        <v>317</v>
      </c>
    </row>
    <row r="4" spans="1:6" ht="12.75">
      <c r="A4" s="89" t="s">
        <v>318</v>
      </c>
      <c r="B4" s="90"/>
      <c r="C4" s="90"/>
      <c r="D4" s="91"/>
      <c r="E4" s="92">
        <v>8853</v>
      </c>
      <c r="F4" s="93">
        <v>2006</v>
      </c>
    </row>
    <row r="5" spans="1:6" ht="12.75">
      <c r="A5" s="94" t="s">
        <v>319</v>
      </c>
      <c r="B5" s="90"/>
      <c r="C5" s="90"/>
      <c r="D5" s="91"/>
      <c r="E5" s="95" t="s">
        <v>73</v>
      </c>
      <c r="F5" s="93"/>
    </row>
    <row r="6" spans="1:6" ht="12.75">
      <c r="A6" s="89" t="s">
        <v>320</v>
      </c>
      <c r="B6" s="90"/>
      <c r="C6" s="90"/>
      <c r="D6" s="91"/>
      <c r="E6" s="155">
        <v>0.043</v>
      </c>
      <c r="F6" s="93">
        <v>2006</v>
      </c>
    </row>
    <row r="7" spans="1:6" ht="12.75">
      <c r="A7" s="357" t="s">
        <v>321</v>
      </c>
      <c r="B7" s="89" t="s">
        <v>322</v>
      </c>
      <c r="C7" s="90"/>
      <c r="D7" s="91"/>
      <c r="E7" s="92" t="s">
        <v>77</v>
      </c>
      <c r="F7" s="93"/>
    </row>
    <row r="8" spans="1:6" ht="12.75">
      <c r="A8" s="357"/>
      <c r="B8" s="89" t="s">
        <v>323</v>
      </c>
      <c r="C8" s="90"/>
      <c r="D8" s="91"/>
      <c r="E8" s="92" t="s">
        <v>77</v>
      </c>
      <c r="F8" s="93"/>
    </row>
    <row r="9" spans="1:6" ht="12.75">
      <c r="A9" s="357"/>
      <c r="B9" s="89" t="s">
        <v>324</v>
      </c>
      <c r="C9" s="90"/>
      <c r="D9" s="91"/>
      <c r="E9" s="302">
        <v>380.45</v>
      </c>
      <c r="F9" s="303">
        <v>2004</v>
      </c>
    </row>
    <row r="10" spans="1:6" ht="12.75">
      <c r="A10" s="357"/>
      <c r="B10" s="97" t="s">
        <v>325</v>
      </c>
      <c r="C10" s="90"/>
      <c r="D10" s="91"/>
      <c r="E10" s="98">
        <f>IF(AND(ISNUMBER(E18),E18&lt;&gt;0),SUMPRODUCT(E7:E8,E14:E15)/E18,0)</f>
        <v>0</v>
      </c>
      <c r="F10" s="93"/>
    </row>
    <row r="11" spans="1:6" ht="13.5" customHeight="1">
      <c r="A11" s="89" t="s">
        <v>326</v>
      </c>
      <c r="B11" s="90"/>
      <c r="C11" s="90"/>
      <c r="D11" s="91"/>
      <c r="E11" s="92">
        <v>108</v>
      </c>
      <c r="F11" s="93">
        <v>2006</v>
      </c>
    </row>
    <row r="12" spans="1:6" ht="13.5" customHeight="1">
      <c r="A12" s="345" t="s">
        <v>327</v>
      </c>
      <c r="B12" s="346" t="s">
        <v>328</v>
      </c>
      <c r="C12" s="347"/>
      <c r="D12" s="91"/>
      <c r="E12" s="92" t="s">
        <v>77</v>
      </c>
      <c r="F12" s="93"/>
    </row>
    <row r="13" spans="1:6" ht="13.5" customHeight="1">
      <c r="A13" s="345"/>
      <c r="B13" s="348" t="s">
        <v>329</v>
      </c>
      <c r="C13" s="349"/>
      <c r="D13" s="91"/>
      <c r="E13" s="92" t="s">
        <v>77</v>
      </c>
      <c r="F13" s="93"/>
    </row>
    <row r="14" spans="1:6" ht="13.5" customHeight="1">
      <c r="A14" s="345" t="s">
        <v>330</v>
      </c>
      <c r="B14" s="94" t="s">
        <v>331</v>
      </c>
      <c r="C14" s="90"/>
      <c r="D14" s="91"/>
      <c r="E14" s="92">
        <v>6751.5</v>
      </c>
      <c r="F14" s="93">
        <v>2006</v>
      </c>
    </row>
    <row r="15" spans="1:6" ht="13.5" customHeight="1">
      <c r="A15" s="345"/>
      <c r="B15" s="350" t="s">
        <v>332</v>
      </c>
      <c r="C15" s="89" t="s">
        <v>325</v>
      </c>
      <c r="D15" s="91"/>
      <c r="E15" s="92">
        <v>3325.081</v>
      </c>
      <c r="F15" s="93">
        <v>2006</v>
      </c>
    </row>
    <row r="16" spans="1:6" ht="13.5" customHeight="1">
      <c r="A16" s="345"/>
      <c r="B16" s="350"/>
      <c r="C16" s="357" t="s">
        <v>333</v>
      </c>
      <c r="D16" s="96" t="s">
        <v>325</v>
      </c>
      <c r="E16" s="92" t="s">
        <v>77</v>
      </c>
      <c r="F16" s="93"/>
    </row>
    <row r="17" spans="1:6" ht="13.5" customHeight="1">
      <c r="A17" s="345"/>
      <c r="B17" s="350"/>
      <c r="C17" s="357"/>
      <c r="D17" s="96" t="s">
        <v>334</v>
      </c>
      <c r="E17" s="92" t="s">
        <v>77</v>
      </c>
      <c r="F17" s="93"/>
    </row>
    <row r="18" spans="1:6" ht="13.5" customHeight="1">
      <c r="A18" s="345"/>
      <c r="B18" s="97" t="s">
        <v>325</v>
      </c>
      <c r="C18" s="90"/>
      <c r="D18" s="91"/>
      <c r="E18" s="98">
        <f>SUM(E14:E15)</f>
        <v>10076.581</v>
      </c>
      <c r="F18" s="93">
        <v>2006</v>
      </c>
    </row>
    <row r="19" spans="1:6" ht="14.25" customHeight="1">
      <c r="A19" s="357" t="s">
        <v>335</v>
      </c>
      <c r="B19" s="89" t="s">
        <v>331</v>
      </c>
      <c r="C19" s="90"/>
      <c r="D19" s="91"/>
      <c r="E19" s="298">
        <v>4508.3</v>
      </c>
      <c r="F19" s="92">
        <v>2006</v>
      </c>
    </row>
    <row r="20" spans="1:6" ht="13.5" customHeight="1">
      <c r="A20" s="357"/>
      <c r="B20" s="351" t="s">
        <v>332</v>
      </c>
      <c r="C20" s="89" t="s">
        <v>325</v>
      </c>
      <c r="D20" s="91"/>
      <c r="E20" s="298">
        <v>2307.5</v>
      </c>
      <c r="F20" s="92">
        <v>2006</v>
      </c>
    </row>
    <row r="21" spans="1:6" ht="13.5" customHeight="1">
      <c r="A21" s="357"/>
      <c r="B21" s="338"/>
      <c r="C21" s="89" t="s">
        <v>333</v>
      </c>
      <c r="D21" s="91"/>
      <c r="E21" s="299"/>
      <c r="F21" s="92">
        <v>2006</v>
      </c>
    </row>
    <row r="22" spans="1:6" ht="13.5" customHeight="1">
      <c r="A22" s="357"/>
      <c r="B22" s="89" t="s">
        <v>325</v>
      </c>
      <c r="C22" s="90"/>
      <c r="D22" s="91"/>
      <c r="E22" s="300">
        <f>SUM(E19:E20)</f>
        <v>6815.8</v>
      </c>
      <c r="F22" s="92">
        <v>2006</v>
      </c>
    </row>
    <row r="23" spans="1:6" ht="13.5" customHeight="1">
      <c r="A23" s="357" t="s">
        <v>336</v>
      </c>
      <c r="B23" s="89" t="s">
        <v>331</v>
      </c>
      <c r="C23" s="90"/>
      <c r="D23" s="91"/>
      <c r="E23" s="155">
        <v>0.065</v>
      </c>
      <c r="F23" s="92">
        <v>2006</v>
      </c>
    </row>
    <row r="24" spans="1:6" ht="13.5" customHeight="1">
      <c r="A24" s="357"/>
      <c r="B24" s="89" t="s">
        <v>332</v>
      </c>
      <c r="C24" s="90"/>
      <c r="D24" s="91"/>
      <c r="E24" s="155">
        <v>0.096</v>
      </c>
      <c r="F24" s="92">
        <v>2006</v>
      </c>
    </row>
    <row r="25" spans="1:6" ht="13.5" customHeight="1">
      <c r="A25" s="357"/>
      <c r="B25" s="89" t="s">
        <v>325</v>
      </c>
      <c r="C25" s="90"/>
      <c r="D25" s="91"/>
      <c r="E25" s="155">
        <v>0.075</v>
      </c>
      <c r="F25" s="92">
        <v>2006</v>
      </c>
    </row>
    <row r="26" spans="1:6" ht="13.5" customHeight="1">
      <c r="A26" s="358" t="s">
        <v>337</v>
      </c>
      <c r="B26" s="359"/>
      <c r="C26" s="359"/>
      <c r="D26" s="91"/>
      <c r="E26" s="155">
        <v>0.511</v>
      </c>
      <c r="F26" s="92">
        <v>2006</v>
      </c>
    </row>
    <row r="27" spans="1:6" ht="13.5" customHeight="1">
      <c r="A27" s="358" t="s">
        <v>338</v>
      </c>
      <c r="B27" s="359"/>
      <c r="C27" s="359"/>
      <c r="D27" s="91"/>
      <c r="E27" s="155">
        <v>0.638</v>
      </c>
      <c r="F27" s="92">
        <v>2006</v>
      </c>
    </row>
    <row r="28" spans="1:6" ht="13.5" customHeight="1">
      <c r="A28" s="358" t="s">
        <v>339</v>
      </c>
      <c r="B28" s="359"/>
      <c r="C28" s="359"/>
      <c r="D28" s="91"/>
      <c r="E28" s="155">
        <v>0.217</v>
      </c>
      <c r="F28" s="92">
        <v>2006</v>
      </c>
    </row>
    <row r="29" spans="1:6" ht="13.5" customHeight="1">
      <c r="A29" s="352" t="s">
        <v>47</v>
      </c>
      <c r="B29" s="353"/>
      <c r="C29" s="353"/>
      <c r="D29" s="344"/>
      <c r="E29" s="301">
        <v>0.07</v>
      </c>
      <c r="F29" s="92">
        <v>2006</v>
      </c>
    </row>
    <row r="30" spans="1:6" ht="13.5" customHeight="1">
      <c r="A30" s="36"/>
      <c r="B30" s="102"/>
      <c r="C30" s="36"/>
      <c r="D30" s="36"/>
      <c r="E30" s="36"/>
      <c r="F30" s="1"/>
    </row>
    <row r="31" spans="1:6" ht="13.5" customHeight="1">
      <c r="A31" s="36"/>
      <c r="B31" s="1"/>
      <c r="C31" s="1"/>
      <c r="D31" s="1"/>
      <c r="E31" s="1"/>
      <c r="F31" s="1"/>
    </row>
    <row r="32" spans="1:6" ht="13.5" customHeight="1">
      <c r="A32" s="103"/>
      <c r="B32" s="103"/>
      <c r="C32" s="103"/>
      <c r="D32" s="103"/>
      <c r="E32" s="103"/>
      <c r="F32" s="1"/>
    </row>
    <row r="33" spans="1:6" ht="13.5" customHeight="1">
      <c r="A33" s="2"/>
      <c r="B33" s="1"/>
      <c r="C33" s="1"/>
      <c r="D33" s="1"/>
      <c r="E33" s="1"/>
      <c r="F33" s="1"/>
    </row>
    <row r="34" spans="1:6" ht="13.5" customHeight="1">
      <c r="A34" s="104"/>
      <c r="B34" s="1"/>
      <c r="C34" s="1"/>
      <c r="D34" s="1"/>
      <c r="E34" s="1"/>
      <c r="F34" s="1"/>
    </row>
    <row r="35" spans="1:6" ht="13.5" customHeight="1">
      <c r="A35" s="1"/>
      <c r="B35" s="1"/>
      <c r="C35" s="1"/>
      <c r="D35" s="1"/>
      <c r="E35" s="1"/>
      <c r="F35" s="1"/>
    </row>
    <row r="36" ht="13.5" customHeight="1"/>
    <row r="40" ht="27" customHeight="1"/>
  </sheetData>
  <mergeCells count="14">
    <mergeCell ref="A29:D29"/>
    <mergeCell ref="A7:A10"/>
    <mergeCell ref="A12:A13"/>
    <mergeCell ref="B12:C12"/>
    <mergeCell ref="B13:C13"/>
    <mergeCell ref="A14:A18"/>
    <mergeCell ref="B15:B17"/>
    <mergeCell ref="C16:C17"/>
    <mergeCell ref="A19:A22"/>
    <mergeCell ref="B20:B21"/>
    <mergeCell ref="A23:A25"/>
    <mergeCell ref="A26:C26"/>
    <mergeCell ref="A27:C27"/>
    <mergeCell ref="A28:C2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C29" sqref="C29"/>
    </sheetView>
  </sheetViews>
  <sheetFormatPr defaultColWidth="9.00390625" defaultRowHeight="12.75"/>
  <cols>
    <col min="1" max="1" width="32.625" style="0" customWidth="1"/>
    <col min="2" max="3" width="18.25390625" style="0" customWidth="1"/>
    <col min="4" max="4" width="18.125" style="0" customWidth="1"/>
  </cols>
  <sheetData>
    <row r="1" spans="1:4" ht="12.75">
      <c r="A1" s="69" t="str">
        <f>'[1]T.0.1'!B3</f>
        <v>RDP</v>
      </c>
      <c r="B1" s="70" t="str">
        <f>'[1]T.0.1'!B7</f>
        <v>HUOBJ</v>
      </c>
      <c r="C1" s="71">
        <v>2006</v>
      </c>
      <c r="D1" s="10"/>
    </row>
    <row r="2" spans="1:4" ht="19.5" customHeight="1">
      <c r="A2" s="87" t="s">
        <v>340</v>
      </c>
      <c r="B2" s="105"/>
      <c r="C2" s="105"/>
      <c r="D2" s="105"/>
    </row>
    <row r="3" spans="1:4" ht="18">
      <c r="A3" s="87"/>
      <c r="B3" s="97" t="s">
        <v>317</v>
      </c>
      <c r="C3" s="106"/>
      <c r="D3" s="107">
        <v>2006</v>
      </c>
    </row>
    <row r="4" spans="1:4" ht="13.5" customHeight="1">
      <c r="A4" s="108"/>
      <c r="B4" s="108"/>
      <c r="C4" s="108"/>
      <c r="D4" s="108"/>
    </row>
    <row r="5" spans="1:4" ht="13.5" customHeight="1">
      <c r="A5" s="96"/>
      <c r="B5" s="81" t="s">
        <v>341</v>
      </c>
      <c r="C5" s="81" t="s">
        <v>342</v>
      </c>
      <c r="D5" s="81" t="s">
        <v>343</v>
      </c>
    </row>
    <row r="6" spans="1:4" ht="13.5" customHeight="1">
      <c r="A6" s="96" t="s">
        <v>344</v>
      </c>
      <c r="B6" s="92">
        <v>4510</v>
      </c>
      <c r="C6" s="109">
        <f>IF(AND(ISNUMBER(B6),ISNUMBER(B9),B9&lt;&gt;0),B6/B9,0)</f>
        <v>0.7753137356025442</v>
      </c>
      <c r="D6" s="109">
        <f>IF(AND(ISNUMBER(B6),ISNUMBER(B15),B15&lt;&gt;0),B6/B15,0)</f>
        <v>0.48478985273567665</v>
      </c>
    </row>
    <row r="7" spans="1:4" ht="13.5" customHeight="1">
      <c r="A7" s="96" t="s">
        <v>345</v>
      </c>
      <c r="B7" s="92">
        <v>293</v>
      </c>
      <c r="C7" s="109">
        <f>IF(AND(ISNUMBER(B7),ISNUMBER(B9),B9&lt;&gt;0),B7/B9,0)</f>
        <v>0.050369606326285024</v>
      </c>
      <c r="D7" s="109">
        <f>IF(AND(ISNUMBER(B7),ISNUMBER(B15),B15&lt;&gt;0),B7/B15,0)</f>
        <v>0.03149521659679673</v>
      </c>
    </row>
    <row r="8" spans="1:4" ht="13.5" customHeight="1">
      <c r="A8" s="96" t="s">
        <v>346</v>
      </c>
      <c r="B8" s="92">
        <v>1014</v>
      </c>
      <c r="C8" s="109">
        <f>IF(AND(ISNUMBER(B8),ISNUMBER(B9),B9&lt;&gt;0),B8/B9,0)</f>
        <v>0.1743166580711707</v>
      </c>
      <c r="D8" s="109">
        <f>IF(AND(ISNUMBER(B8),ISNUMBER(B15),B15&lt;&gt;0),B8/B15,0)</f>
        <v>0.10899709771041599</v>
      </c>
    </row>
    <row r="9" spans="1:4" ht="13.5" customHeight="1">
      <c r="A9" s="110" t="s">
        <v>347</v>
      </c>
      <c r="B9" s="98">
        <f>SUM(B6:B8)</f>
        <v>5817</v>
      </c>
      <c r="C9" s="109">
        <f>SUM(C6:C8)</f>
        <v>1</v>
      </c>
      <c r="D9" s="109">
        <f>IF(AND(ISNUMBER(B9),ISNUMBER(B15),B15&lt;&gt;0),B9/B15,0)</f>
        <v>0.6252821670428894</v>
      </c>
    </row>
    <row r="10" spans="1:4" ht="13.5" customHeight="1">
      <c r="A10" s="89"/>
      <c r="B10" s="111"/>
      <c r="C10" s="111"/>
      <c r="D10" s="112"/>
    </row>
    <row r="11" spans="1:4" ht="13.5" customHeight="1">
      <c r="A11" s="96" t="s">
        <v>348</v>
      </c>
      <c r="B11" s="92">
        <v>1777</v>
      </c>
      <c r="C11" s="113"/>
      <c r="D11" s="109">
        <f>IF(AND(ISNUMBER(B11),ISNUMBER(B15),B15&lt;&gt;0),B11/B15,0)</f>
        <v>0.1910136515102655</v>
      </c>
    </row>
    <row r="12" spans="1:4" ht="13.5" customHeight="1">
      <c r="A12" s="114"/>
      <c r="B12" s="115"/>
      <c r="C12" s="115"/>
      <c r="D12" s="116"/>
    </row>
    <row r="13" spans="1:4" ht="13.5" customHeight="1">
      <c r="A13" s="96" t="s">
        <v>349</v>
      </c>
      <c r="B13" s="92">
        <v>1709</v>
      </c>
      <c r="C13" s="113"/>
      <c r="D13" s="109">
        <f>IF(AND(ISNUMBER(B13),ISNUMBER(B15),B15&lt;&gt;0),B13/B15,0)</f>
        <v>0.1837041814468451</v>
      </c>
    </row>
    <row r="14" spans="1:4" ht="13.5" customHeight="1">
      <c r="A14" s="89"/>
      <c r="B14" s="111"/>
      <c r="C14" s="111"/>
      <c r="D14" s="112"/>
    </row>
    <row r="15" spans="1:4" ht="13.5" customHeight="1">
      <c r="A15" s="110" t="s">
        <v>350</v>
      </c>
      <c r="B15" s="98">
        <f>SUM(B9,B11,B13)</f>
        <v>9303</v>
      </c>
      <c r="C15" s="113"/>
      <c r="D15" s="109">
        <f>SUM(D9,D11,D13)</f>
        <v>1</v>
      </c>
    </row>
    <row r="16" spans="1:4" ht="12.75">
      <c r="A16" s="1"/>
      <c r="B16" s="1"/>
      <c r="C16" s="1"/>
      <c r="D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17"/>
      <c r="B26" s="1"/>
      <c r="C26" s="1"/>
      <c r="D26" s="1"/>
    </row>
    <row r="27" spans="1:4" ht="12.75">
      <c r="A27" s="117"/>
      <c r="B27" s="1"/>
      <c r="C27" s="1"/>
      <c r="D27" s="1"/>
    </row>
    <row r="28" spans="1:4" ht="12.75">
      <c r="A28" s="117"/>
      <c r="B28" s="1"/>
      <c r="C28" s="1"/>
      <c r="D28" s="1"/>
    </row>
    <row r="29" spans="1:4" ht="12.75">
      <c r="A29" s="117"/>
      <c r="B29" s="1"/>
      <c r="C29" s="1"/>
      <c r="D29" s="1"/>
    </row>
    <row r="30" spans="1:4" ht="12.75">
      <c r="A30" s="117"/>
      <c r="B30" s="1"/>
      <c r="C30" s="1"/>
      <c r="D30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8.625" style="0" customWidth="1"/>
    <col min="2" max="2" width="38.75390625" style="0" customWidth="1"/>
    <col min="3" max="5" width="15.75390625" style="0" customWidth="1"/>
    <col min="6" max="6" width="12.75390625" style="0" customWidth="1"/>
    <col min="7" max="7" width="11.125" style="0" customWidth="1"/>
    <col min="8" max="8" width="7.25390625" style="0" customWidth="1"/>
    <col min="9" max="9" width="11.125" style="0" customWidth="1"/>
    <col min="10" max="10" width="7.125" style="0" customWidth="1"/>
    <col min="11" max="11" width="13.75390625" style="0" customWidth="1"/>
  </cols>
  <sheetData>
    <row r="1" spans="1:11" ht="12.75">
      <c r="A1" s="69" t="str">
        <f>'[1]T.0.1'!B3</f>
        <v>RDP</v>
      </c>
      <c r="B1" s="70" t="str">
        <f>'[1]T.0.1'!B7</f>
        <v>HUOBJ</v>
      </c>
      <c r="C1" s="71">
        <v>2006</v>
      </c>
      <c r="D1" s="1"/>
      <c r="E1" s="1"/>
      <c r="F1" s="1"/>
      <c r="G1" s="1"/>
      <c r="H1" s="1"/>
      <c r="I1" s="1"/>
      <c r="J1" s="10"/>
      <c r="K1" s="1"/>
    </row>
    <row r="2" spans="1:10" ht="18" customHeight="1">
      <c r="A2" s="118" t="s">
        <v>351</v>
      </c>
      <c r="B2" s="119"/>
      <c r="C2" s="36"/>
      <c r="D2" s="36"/>
      <c r="E2" s="36"/>
      <c r="F2" s="36"/>
      <c r="G2" s="36"/>
      <c r="H2" s="36"/>
      <c r="I2" s="36"/>
      <c r="J2" s="36"/>
    </row>
    <row r="3" spans="1:10" ht="18" customHeight="1">
      <c r="A3" s="118"/>
      <c r="B3" s="119"/>
      <c r="C3" s="1"/>
      <c r="D3" s="1"/>
      <c r="E3" s="1"/>
      <c r="F3" s="1"/>
      <c r="G3" s="1"/>
      <c r="H3" s="343" t="s">
        <v>352</v>
      </c>
      <c r="I3" s="374"/>
      <c r="J3" s="304">
        <v>2005</v>
      </c>
    </row>
    <row r="4" spans="1:10" ht="15" customHeight="1">
      <c r="A4" s="120"/>
      <c r="B4" s="120"/>
      <c r="C4" s="51"/>
      <c r="D4" s="51"/>
      <c r="E4" s="51"/>
      <c r="F4" s="51"/>
      <c r="G4" s="51"/>
      <c r="H4" s="51"/>
      <c r="I4" s="51"/>
      <c r="J4" s="51"/>
    </row>
    <row r="5" spans="1:10" ht="42" customHeight="1">
      <c r="A5" s="346" t="s">
        <v>353</v>
      </c>
      <c r="B5" s="375"/>
      <c r="C5" s="122" t="s">
        <v>354</v>
      </c>
      <c r="D5" s="122" t="s">
        <v>355</v>
      </c>
      <c r="E5" s="122" t="s">
        <v>356</v>
      </c>
      <c r="F5" s="346" t="s">
        <v>357</v>
      </c>
      <c r="G5" s="347"/>
      <c r="H5" s="347"/>
      <c r="I5" s="347"/>
      <c r="J5" s="375"/>
    </row>
    <row r="6" spans="1:10" ht="29.25" customHeight="1">
      <c r="A6" s="99"/>
      <c r="B6" s="121"/>
      <c r="C6" s="123"/>
      <c r="D6" s="123"/>
      <c r="E6" s="123"/>
      <c r="F6" s="123" t="s">
        <v>358</v>
      </c>
      <c r="G6" s="123" t="s">
        <v>359</v>
      </c>
      <c r="H6" s="122" t="s">
        <v>360</v>
      </c>
      <c r="I6" s="124" t="s">
        <v>361</v>
      </c>
      <c r="J6" s="124" t="s">
        <v>360</v>
      </c>
    </row>
    <row r="7" spans="1:10" ht="13.5" customHeight="1">
      <c r="A7" s="339" t="s">
        <v>362</v>
      </c>
      <c r="B7" s="340"/>
      <c r="C7" s="309">
        <v>109.73410455577685</v>
      </c>
      <c r="D7" s="309">
        <v>2506.3854819769954</v>
      </c>
      <c r="E7" s="309">
        <v>191.29473068766052</v>
      </c>
      <c r="F7" s="309">
        <v>106.7501045557769</v>
      </c>
      <c r="G7" s="309">
        <v>19.439526684306973</v>
      </c>
      <c r="H7" s="109">
        <f aca="true" t="shared" si="0" ref="H7:H18">IF(AND(ISNUMBER(G7),ISNUMBER(F7),F7&lt;&gt;0),G7/F7,0)</f>
        <v>0.1821031161065498</v>
      </c>
      <c r="I7" s="305">
        <v>47.82702851503555</v>
      </c>
      <c r="J7" s="109">
        <f aca="true" t="shared" si="1" ref="J7:J18">IF(AND(ISNUMBER(I7),ISNUMBER(F7),F7&lt;&gt;0),I7/F7,0)</f>
        <v>0.4480279313454531</v>
      </c>
    </row>
    <row r="8" spans="1:10" ht="13.5" customHeight="1">
      <c r="A8" s="339" t="s">
        <v>363</v>
      </c>
      <c r="B8" s="340"/>
      <c r="C8" s="309">
        <v>10.930648062902387</v>
      </c>
      <c r="D8" s="309">
        <v>24.231210406944417</v>
      </c>
      <c r="E8" s="309">
        <v>5.437396444947678</v>
      </c>
      <c r="F8" s="309">
        <v>10.723648062902386</v>
      </c>
      <c r="G8" s="309">
        <v>2.4603449698238498</v>
      </c>
      <c r="H8" s="109">
        <f t="shared" si="0"/>
        <v>0.2294317153446334</v>
      </c>
      <c r="I8" s="305">
        <v>3.2565972192550445</v>
      </c>
      <c r="J8" s="109">
        <f t="shared" si="1"/>
        <v>0.3036837091400813</v>
      </c>
    </row>
    <row r="9" spans="1:10" ht="13.5" customHeight="1">
      <c r="A9" s="339" t="s">
        <v>364</v>
      </c>
      <c r="B9" s="340"/>
      <c r="C9" s="309">
        <v>48.725680910172684</v>
      </c>
      <c r="D9" s="309">
        <v>60.753913877887854</v>
      </c>
      <c r="E9" s="309">
        <v>5.896372637358453</v>
      </c>
      <c r="F9" s="309">
        <v>48.29468091017265</v>
      </c>
      <c r="G9" s="309">
        <v>6.024927838041938</v>
      </c>
      <c r="H9" s="109">
        <f t="shared" si="0"/>
        <v>0.12475344540008887</v>
      </c>
      <c r="I9" s="305">
        <v>24.773213158726087</v>
      </c>
      <c r="J9" s="109">
        <f t="shared" si="1"/>
        <v>0.5129594541644011</v>
      </c>
    </row>
    <row r="10" spans="1:10" ht="13.5" customHeight="1">
      <c r="A10" s="339" t="s">
        <v>365</v>
      </c>
      <c r="B10" s="340"/>
      <c r="C10" s="309">
        <v>43.366458173329185</v>
      </c>
      <c r="D10" s="309">
        <v>85.0335390818188</v>
      </c>
      <c r="E10" s="309">
        <v>6.8860629370645965</v>
      </c>
      <c r="F10" s="309">
        <v>42.82745817332916</v>
      </c>
      <c r="G10" s="309">
        <v>8.230041073134991</v>
      </c>
      <c r="H10" s="109">
        <f t="shared" si="0"/>
        <v>0.19216739503490443</v>
      </c>
      <c r="I10" s="305">
        <v>17.904068445332605</v>
      </c>
      <c r="J10" s="109">
        <f t="shared" si="1"/>
        <v>0.4180511571074834</v>
      </c>
    </row>
    <row r="11" spans="1:10" ht="13.5" customHeight="1">
      <c r="A11" s="339" t="s">
        <v>366</v>
      </c>
      <c r="B11" s="340"/>
      <c r="C11" s="310"/>
      <c r="D11" s="310"/>
      <c r="E11" s="310"/>
      <c r="F11" s="310"/>
      <c r="G11" s="310"/>
      <c r="H11" s="109">
        <f t="shared" si="0"/>
        <v>0</v>
      </c>
      <c r="I11" s="305"/>
      <c r="J11" s="109">
        <f t="shared" si="1"/>
        <v>0</v>
      </c>
    </row>
    <row r="12" spans="1:10" ht="13.5" customHeight="1">
      <c r="A12" s="339" t="s">
        <v>367</v>
      </c>
      <c r="B12" s="340"/>
      <c r="C12" s="309">
        <v>226.9654492585757</v>
      </c>
      <c r="D12" s="309">
        <v>1106.9740850928654</v>
      </c>
      <c r="E12" s="309">
        <v>691.775785066159</v>
      </c>
      <c r="F12" s="309">
        <v>226.1214492585757</v>
      </c>
      <c r="G12" s="309">
        <v>27.08743497619289</v>
      </c>
      <c r="H12" s="109">
        <f t="shared" si="0"/>
        <v>0.11979153266976328</v>
      </c>
      <c r="I12" s="305">
        <v>126.89832162429367</v>
      </c>
      <c r="J12" s="109">
        <f t="shared" si="1"/>
        <v>0.561195419719702</v>
      </c>
    </row>
    <row r="13" spans="1:10" ht="13.5" customHeight="1">
      <c r="A13" s="339" t="s">
        <v>368</v>
      </c>
      <c r="B13" s="340"/>
      <c r="C13" s="309">
        <v>3.1933384264527405</v>
      </c>
      <c r="D13" s="309">
        <v>114.5336459678298</v>
      </c>
      <c r="E13" s="309">
        <v>149.9793400356853</v>
      </c>
      <c r="F13" s="309">
        <v>2.99433842645274</v>
      </c>
      <c r="G13" s="309">
        <v>0.5094928735475355</v>
      </c>
      <c r="H13" s="109">
        <f t="shared" si="0"/>
        <v>0.1701520673303148</v>
      </c>
      <c r="I13" s="305">
        <v>1.4156448808295319</v>
      </c>
      <c r="J13" s="109">
        <f t="shared" si="1"/>
        <v>0.47277384156826374</v>
      </c>
    </row>
    <row r="14" spans="1:10" ht="13.5" customHeight="1">
      <c r="A14" s="339" t="s">
        <v>369</v>
      </c>
      <c r="B14" s="340"/>
      <c r="C14" s="309">
        <v>0.7212543693247583</v>
      </c>
      <c r="D14" s="309">
        <v>10.388792424180604</v>
      </c>
      <c r="E14" s="309">
        <v>18.788520066725525</v>
      </c>
      <c r="F14" s="309">
        <v>0.6652543693247585</v>
      </c>
      <c r="G14" s="309">
        <v>0.21405114274977255</v>
      </c>
      <c r="H14" s="109">
        <f t="shared" si="0"/>
        <v>0.32175834180095225</v>
      </c>
      <c r="I14" s="305">
        <v>0.12534789831960394</v>
      </c>
      <c r="J14" s="109">
        <f t="shared" si="1"/>
        <v>0.1884210072108713</v>
      </c>
    </row>
    <row r="15" spans="1:10" ht="13.5" customHeight="1">
      <c r="A15" s="339" t="s">
        <v>370</v>
      </c>
      <c r="B15" s="340"/>
      <c r="C15" s="309">
        <v>37.93682195523989</v>
      </c>
      <c r="D15" s="309">
        <v>30.851185608703734</v>
      </c>
      <c r="E15" s="309">
        <v>444.00775934113074</v>
      </c>
      <c r="F15" s="309">
        <v>37.66582195523989</v>
      </c>
      <c r="G15" s="309">
        <v>7.231373573845021</v>
      </c>
      <c r="H15" s="109">
        <f t="shared" si="0"/>
        <v>0.1919876747263981</v>
      </c>
      <c r="I15" s="305">
        <v>15.206177108544141</v>
      </c>
      <c r="J15" s="109">
        <f t="shared" si="1"/>
        <v>0.40371287069254386</v>
      </c>
    </row>
    <row r="16" spans="1:10" ht="13.5" customHeight="1">
      <c r="A16" s="339" t="s">
        <v>371</v>
      </c>
      <c r="B16" s="340"/>
      <c r="C16" s="309">
        <v>31.9876332997794</v>
      </c>
      <c r="D16" s="309">
        <v>14.11858262938931</v>
      </c>
      <c r="E16" s="309">
        <v>476.3804097461467</v>
      </c>
      <c r="F16" s="309">
        <v>31.61863329977939</v>
      </c>
      <c r="G16" s="309">
        <v>3.854942629255592</v>
      </c>
      <c r="H16" s="109">
        <f t="shared" si="0"/>
        <v>0.1219199638613883</v>
      </c>
      <c r="I16" s="305">
        <v>17.49284507527029</v>
      </c>
      <c r="J16" s="109">
        <f t="shared" si="1"/>
        <v>0.5532448195789772</v>
      </c>
    </row>
    <row r="17" spans="1:10" ht="13.5" customHeight="1">
      <c r="A17" s="339" t="s">
        <v>372</v>
      </c>
      <c r="B17" s="340"/>
      <c r="C17" s="309">
        <v>191.62847018295403</v>
      </c>
      <c r="D17" s="309">
        <v>304.0532353535578</v>
      </c>
      <c r="E17" s="309">
        <v>507.5765301434412</v>
      </c>
      <c r="F17" s="309">
        <v>191.1364701829538</v>
      </c>
      <c r="G17" s="309">
        <v>24.028155512921202</v>
      </c>
      <c r="H17" s="109">
        <f t="shared" si="0"/>
        <v>0.12571203962237928</v>
      </c>
      <c r="I17" s="305">
        <v>107.84683168592014</v>
      </c>
      <c r="J17" s="109">
        <f t="shared" si="1"/>
        <v>0.5642399463728209</v>
      </c>
    </row>
    <row r="18" spans="1:10" ht="13.5" customHeight="1">
      <c r="A18" s="339" t="s">
        <v>373</v>
      </c>
      <c r="B18" s="340"/>
      <c r="C18" s="309">
        <v>9.6025487027576</v>
      </c>
      <c r="D18" s="309">
        <v>9.22557231129328</v>
      </c>
      <c r="E18" s="309">
        <v>0</v>
      </c>
      <c r="F18" s="309">
        <v>8.09754870275761</v>
      </c>
      <c r="G18" s="309">
        <v>2.066676165740402</v>
      </c>
      <c r="H18" s="109">
        <f t="shared" si="0"/>
        <v>0.25522244343360334</v>
      </c>
      <c r="I18" s="305">
        <v>2.947967906052423</v>
      </c>
      <c r="J18" s="109">
        <f t="shared" si="1"/>
        <v>0.36405682932768235</v>
      </c>
    </row>
    <row r="19" spans="1:10" ht="13.5" customHeight="1">
      <c r="A19" s="125"/>
      <c r="B19" s="126"/>
      <c r="C19" s="100"/>
      <c r="D19" s="100"/>
      <c r="E19" s="100"/>
      <c r="F19" s="100"/>
      <c r="G19" s="100"/>
      <c r="H19" s="100"/>
      <c r="I19" s="127"/>
      <c r="J19" s="128"/>
    </row>
    <row r="20" spans="1:10" ht="13.5" customHeight="1">
      <c r="A20" s="341" t="s">
        <v>350</v>
      </c>
      <c r="B20" s="342"/>
      <c r="C20" s="300">
        <f>SUM(C7:C18)</f>
        <v>714.7924078972653</v>
      </c>
      <c r="D20" s="300">
        <f>SUM(D7:D18)</f>
        <v>4266.549244731466</v>
      </c>
      <c r="E20" s="300">
        <f>SUM(E12:E18)</f>
        <v>2288.5083443992885</v>
      </c>
      <c r="F20" s="300">
        <f>SUM(F7:F18)</f>
        <v>706.895407897265</v>
      </c>
      <c r="G20" s="300">
        <f>SUM(G7:G18)</f>
        <v>101.14696743956017</v>
      </c>
      <c r="H20" s="109">
        <f>IF(AND(ISNUMBER(G20),ISNUMBER(F20),F20&lt;&gt;0),G20/F20,0)</f>
        <v>0.14308618546615332</v>
      </c>
      <c r="I20" s="98">
        <f>SUM(I7:I18)</f>
        <v>365.6940435175791</v>
      </c>
      <c r="J20" s="109">
        <f>IF(AND(ISNUMBER(I20),ISNUMBER(F20),F20&lt;&gt;0),I20/F20,0)</f>
        <v>0.5173241181540202</v>
      </c>
    </row>
    <row r="21" spans="1:10" ht="12.75">
      <c r="A21" s="117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339" t="s">
        <v>362</v>
      </c>
      <c r="B22" s="340"/>
      <c r="C22" s="305">
        <v>109.73410455577685</v>
      </c>
      <c r="D22" s="305">
        <v>2506.3854819769954</v>
      </c>
      <c r="E22" s="305">
        <v>191.29473068766052</v>
      </c>
      <c r="F22" s="305">
        <v>106.7501045557769</v>
      </c>
      <c r="G22" s="305">
        <v>19.439526684306973</v>
      </c>
      <c r="H22" s="109">
        <f aca="true" t="shared" si="2" ref="H22:H33">IF(AND(ISNUMBER(G22),ISNUMBER(F22),F22&lt;&gt;0),G22/F22,0)</f>
        <v>0.1821031161065498</v>
      </c>
      <c r="I22" s="305">
        <v>47.82702851503555</v>
      </c>
      <c r="J22" s="109">
        <f aca="true" t="shared" si="3" ref="J22:J33">IF(AND(ISNUMBER(I22),ISNUMBER(F22),F22&lt;&gt;0),I22/F22,0)</f>
        <v>0.4480279313454531</v>
      </c>
    </row>
    <row r="23" spans="1:10" ht="12.75">
      <c r="A23" s="339" t="s">
        <v>363</v>
      </c>
      <c r="B23" s="340"/>
      <c r="C23" s="305">
        <v>10.930648062902387</v>
      </c>
      <c r="D23" s="305">
        <v>24.231210406944417</v>
      </c>
      <c r="E23" s="305">
        <v>5.437396444947678</v>
      </c>
      <c r="F23" s="305">
        <v>10.723648062902386</v>
      </c>
      <c r="G23" s="305">
        <v>2.4603449698238498</v>
      </c>
      <c r="H23" s="109">
        <f t="shared" si="2"/>
        <v>0.2294317153446334</v>
      </c>
      <c r="I23" s="305">
        <v>3.2565972192550445</v>
      </c>
      <c r="J23" s="109">
        <f t="shared" si="3"/>
        <v>0.3036837091400813</v>
      </c>
    </row>
    <row r="24" spans="1:10" ht="12.75">
      <c r="A24" s="339" t="s">
        <v>364</v>
      </c>
      <c r="B24" s="340"/>
      <c r="C24" s="305">
        <v>48.725680910172684</v>
      </c>
      <c r="D24" s="305">
        <v>60.753913877887854</v>
      </c>
      <c r="E24" s="305">
        <v>5.896372637358453</v>
      </c>
      <c r="F24" s="305">
        <v>48.29468091017265</v>
      </c>
      <c r="G24" s="305">
        <v>6.024927838041938</v>
      </c>
      <c r="H24" s="109">
        <f t="shared" si="2"/>
        <v>0.12475344540008887</v>
      </c>
      <c r="I24" s="305">
        <v>24.773213158726087</v>
      </c>
      <c r="J24" s="109">
        <f t="shared" si="3"/>
        <v>0.5129594541644011</v>
      </c>
    </row>
    <row r="25" spans="1:10" ht="12.75">
      <c r="A25" s="339" t="s">
        <v>365</v>
      </c>
      <c r="B25" s="340"/>
      <c r="C25" s="305">
        <v>43.366458173329185</v>
      </c>
      <c r="D25" s="305">
        <v>85.0335390818188</v>
      </c>
      <c r="E25" s="305">
        <v>6.8860629370645965</v>
      </c>
      <c r="F25" s="305">
        <v>42.82745817332916</v>
      </c>
      <c r="G25" s="305">
        <v>8.230041073134991</v>
      </c>
      <c r="H25" s="109">
        <f t="shared" si="2"/>
        <v>0.19216739503490443</v>
      </c>
      <c r="I25" s="305">
        <v>17.904068445332605</v>
      </c>
      <c r="J25" s="109">
        <f t="shared" si="3"/>
        <v>0.4180511571074834</v>
      </c>
    </row>
    <row r="26" spans="1:10" ht="12.75">
      <c r="A26" s="339" t="s">
        <v>366</v>
      </c>
      <c r="B26" s="340"/>
      <c r="C26" s="306"/>
      <c r="D26" s="306"/>
      <c r="E26" s="306"/>
      <c r="F26" s="306"/>
      <c r="G26" s="306"/>
      <c r="H26" s="109">
        <f t="shared" si="2"/>
        <v>0</v>
      </c>
      <c r="I26" s="305"/>
      <c r="J26" s="109">
        <f t="shared" si="3"/>
        <v>0</v>
      </c>
    </row>
    <row r="27" spans="1:10" ht="12.75">
      <c r="A27" s="339" t="s">
        <v>367</v>
      </c>
      <c r="B27" s="340"/>
      <c r="C27" s="305">
        <v>226.9654492585757</v>
      </c>
      <c r="D27" s="305">
        <v>1106.9740850928654</v>
      </c>
      <c r="E27" s="305">
        <v>691.775785066159</v>
      </c>
      <c r="F27" s="305">
        <v>226.1214492585757</v>
      </c>
      <c r="G27" s="305">
        <v>27.08743497619289</v>
      </c>
      <c r="H27" s="109">
        <f t="shared" si="2"/>
        <v>0.11979153266976328</v>
      </c>
      <c r="I27" s="305">
        <v>126.89832162429367</v>
      </c>
      <c r="J27" s="109">
        <f t="shared" si="3"/>
        <v>0.561195419719702</v>
      </c>
    </row>
    <row r="28" spans="1:10" ht="12.75">
      <c r="A28" s="339" t="s">
        <v>368</v>
      </c>
      <c r="B28" s="340"/>
      <c r="C28" s="305">
        <v>3.1933384264527405</v>
      </c>
      <c r="D28" s="305">
        <v>114.5336459678298</v>
      </c>
      <c r="E28" s="305">
        <v>149.9793400356853</v>
      </c>
      <c r="F28" s="305">
        <v>2.99433842645274</v>
      </c>
      <c r="G28" s="305">
        <v>0.5094928735475355</v>
      </c>
      <c r="H28" s="109">
        <f t="shared" si="2"/>
        <v>0.1701520673303148</v>
      </c>
      <c r="I28" s="305">
        <v>1.4156448808295319</v>
      </c>
      <c r="J28" s="109">
        <f t="shared" si="3"/>
        <v>0.47277384156826374</v>
      </c>
    </row>
    <row r="29" spans="1:10" ht="12.75">
      <c r="A29" s="339" t="s">
        <v>369</v>
      </c>
      <c r="B29" s="340"/>
      <c r="C29" s="305">
        <v>0.7212543693247583</v>
      </c>
      <c r="D29" s="305">
        <v>10.388792424180604</v>
      </c>
      <c r="E29" s="305">
        <v>18.788520066725525</v>
      </c>
      <c r="F29" s="305">
        <v>0.6652543693247585</v>
      </c>
      <c r="G29" s="305">
        <v>0.21405114274977255</v>
      </c>
      <c r="H29" s="109">
        <f t="shared" si="2"/>
        <v>0.32175834180095225</v>
      </c>
      <c r="I29" s="305">
        <v>0.12534789831960394</v>
      </c>
      <c r="J29" s="109">
        <f t="shared" si="3"/>
        <v>0.1884210072108713</v>
      </c>
    </row>
    <row r="30" spans="1:10" ht="12.75">
      <c r="A30" s="339" t="s">
        <v>370</v>
      </c>
      <c r="B30" s="340"/>
      <c r="C30" s="305">
        <v>37.93682195523989</v>
      </c>
      <c r="D30" s="305">
        <v>30.851185608703734</v>
      </c>
      <c r="E30" s="305">
        <v>444.00775934113074</v>
      </c>
      <c r="F30" s="305">
        <v>37.66582195523989</v>
      </c>
      <c r="G30" s="305">
        <v>7.231373573845021</v>
      </c>
      <c r="H30" s="109">
        <f t="shared" si="2"/>
        <v>0.1919876747263981</v>
      </c>
      <c r="I30" s="305">
        <v>15.206177108544141</v>
      </c>
      <c r="J30" s="109">
        <f t="shared" si="3"/>
        <v>0.40371287069254386</v>
      </c>
    </row>
    <row r="31" spans="1:10" ht="12.75">
      <c r="A31" s="339" t="s">
        <v>371</v>
      </c>
      <c r="B31" s="340"/>
      <c r="C31" s="305">
        <v>31.9876332997794</v>
      </c>
      <c r="D31" s="305">
        <v>14.11858262938931</v>
      </c>
      <c r="E31" s="305">
        <v>476.3804097461467</v>
      </c>
      <c r="F31" s="305">
        <v>31.61863329977939</v>
      </c>
      <c r="G31" s="305">
        <v>3.854942629255592</v>
      </c>
      <c r="H31" s="109">
        <f t="shared" si="2"/>
        <v>0.1219199638613883</v>
      </c>
      <c r="I31" s="305">
        <v>17.49284507527029</v>
      </c>
      <c r="J31" s="109">
        <f t="shared" si="3"/>
        <v>0.5532448195789772</v>
      </c>
    </row>
    <row r="32" spans="1:10" ht="12.75">
      <c r="A32" s="339" t="s">
        <v>372</v>
      </c>
      <c r="B32" s="340"/>
      <c r="C32" s="305">
        <v>191.62847018295403</v>
      </c>
      <c r="D32" s="305">
        <v>304.0532353535578</v>
      </c>
      <c r="E32" s="305">
        <v>507.5765301434412</v>
      </c>
      <c r="F32" s="305">
        <v>191.1364701829538</v>
      </c>
      <c r="G32" s="305">
        <v>24.028155512921202</v>
      </c>
      <c r="H32" s="109">
        <f t="shared" si="2"/>
        <v>0.12571203962237928</v>
      </c>
      <c r="I32" s="305">
        <v>107.84683168592014</v>
      </c>
      <c r="J32" s="109">
        <f t="shared" si="3"/>
        <v>0.5642399463728209</v>
      </c>
    </row>
    <row r="33" spans="1:10" ht="12.75">
      <c r="A33" s="339" t="s">
        <v>373</v>
      </c>
      <c r="B33" s="340"/>
      <c r="C33" s="305">
        <v>9.6025487027576</v>
      </c>
      <c r="D33" s="305">
        <v>9.22557231129328</v>
      </c>
      <c r="E33" s="305">
        <v>0</v>
      </c>
      <c r="F33" s="305">
        <v>8.09754870275761</v>
      </c>
      <c r="G33" s="305">
        <v>2.066676165740402</v>
      </c>
      <c r="H33" s="109">
        <f t="shared" si="2"/>
        <v>0.25522244343360334</v>
      </c>
      <c r="I33" s="305">
        <v>2.947967906052423</v>
      </c>
      <c r="J33" s="109">
        <f t="shared" si="3"/>
        <v>0.36405682932768235</v>
      </c>
    </row>
    <row r="34" spans="1:10" ht="12.75">
      <c r="A34" s="125"/>
      <c r="B34" s="126"/>
      <c r="C34" s="307"/>
      <c r="D34" s="307"/>
      <c r="E34" s="307"/>
      <c r="F34" s="307"/>
      <c r="G34" s="307"/>
      <c r="H34" s="100"/>
      <c r="I34" s="307"/>
      <c r="J34" s="128"/>
    </row>
    <row r="35" spans="1:10" ht="12.75">
      <c r="A35" s="341" t="s">
        <v>350</v>
      </c>
      <c r="B35" s="342"/>
      <c r="C35" s="308">
        <f>SUM(C22:C33)</f>
        <v>714.7924078972653</v>
      </c>
      <c r="D35" s="308">
        <f>SUM(D22:D33)</f>
        <v>4266.549244731466</v>
      </c>
      <c r="E35" s="308">
        <f>SUM(E27:E33)</f>
        <v>2288.5083443992885</v>
      </c>
      <c r="F35" s="308">
        <f>SUM(F22:F33)</f>
        <v>706.895407897265</v>
      </c>
      <c r="G35" s="308">
        <f>SUM(G22:G33)</f>
        <v>101.14696743956017</v>
      </c>
      <c r="H35" s="109">
        <f>IF(AND(ISNUMBER(G35),ISNUMBER(F35),F35&lt;&gt;0),G35/F35,0)</f>
        <v>0.14308618546615332</v>
      </c>
      <c r="I35" s="308">
        <f>SUM(I22:I33)</f>
        <v>365.6940435175791</v>
      </c>
      <c r="J35" s="109">
        <f>IF(AND(ISNUMBER(I35),ISNUMBER(F35),F35&lt;&gt;0),I35/F35,0)</f>
        <v>0.5173241181540202</v>
      </c>
    </row>
  </sheetData>
  <mergeCells count="29">
    <mergeCell ref="A35:B35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H3:I3"/>
    <mergeCell ref="A5:B5"/>
    <mergeCell ref="F5:J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</mergeCells>
  <printOptions/>
  <pageMargins left="0.75" right="0.75" top="1" bottom="1" header="0.5" footer="0.5"/>
  <pageSetup fitToHeight="1" fitToWidth="1"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5" zoomScaleNormal="75" workbookViewId="0" topLeftCell="A1">
      <selection activeCell="F2" sqref="F2"/>
    </sheetView>
  </sheetViews>
  <sheetFormatPr defaultColWidth="9.00390625" defaultRowHeight="12.75"/>
  <cols>
    <col min="1" max="1" width="46.75390625" style="135" customWidth="1"/>
    <col min="2" max="2" width="37.125" style="135" customWidth="1"/>
    <col min="3" max="3" width="13.75390625" style="135" customWidth="1"/>
    <col min="4" max="4" width="13.625" style="135" customWidth="1"/>
    <col min="5" max="5" width="13.75390625" style="135" customWidth="1"/>
    <col min="6" max="7" width="13.625" style="135" customWidth="1"/>
    <col min="8" max="8" width="13.75390625" style="135" customWidth="1"/>
    <col min="9" max="9" width="13.625" style="135" customWidth="1"/>
    <col min="10" max="16384" width="9.125" style="135" customWidth="1"/>
  </cols>
  <sheetData>
    <row r="1" spans="1:10" ht="12.75">
      <c r="A1" s="134" t="str">
        <f>'[1]T.0.1'!B3</f>
        <v>RDP</v>
      </c>
      <c r="B1" s="70" t="str">
        <f>'[1]T.0.1'!B7</f>
        <v>HUOBJ</v>
      </c>
      <c r="C1" s="71">
        <v>2006</v>
      </c>
      <c r="D1" s="117"/>
      <c r="E1" s="117"/>
      <c r="F1" s="117"/>
      <c r="G1" s="117"/>
      <c r="H1" s="117"/>
      <c r="I1" s="130"/>
      <c r="J1" s="117"/>
    </row>
    <row r="2" spans="1:10" s="138" customFormat="1" ht="18">
      <c r="A2" s="87" t="s">
        <v>379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40"/>
    </row>
    <row r="4" spans="1:10" s="145" customFormat="1" ht="15.75">
      <c r="A4" s="141" t="s">
        <v>380</v>
      </c>
      <c r="B4" s="142"/>
      <c r="C4" s="142"/>
      <c r="D4" s="142"/>
      <c r="E4" s="143"/>
      <c r="F4" s="142"/>
      <c r="G4" s="142"/>
      <c r="H4" s="142"/>
      <c r="I4" s="142"/>
      <c r="J4" s="144"/>
    </row>
    <row r="5" spans="1:10" s="147" customFormat="1" ht="12.75">
      <c r="A5" s="146"/>
      <c r="B5" s="146"/>
      <c r="C5" s="146"/>
      <c r="D5" s="146"/>
      <c r="E5" s="146"/>
      <c r="F5" s="146"/>
      <c r="G5" s="146"/>
      <c r="H5" s="146"/>
      <c r="I5" s="146"/>
      <c r="J5" s="140"/>
    </row>
    <row r="6" spans="1:10" s="150" customFormat="1" ht="14.25" customHeight="1">
      <c r="A6" s="384" t="s">
        <v>381</v>
      </c>
      <c r="B6" s="385"/>
      <c r="C6" s="390" t="s">
        <v>382</v>
      </c>
      <c r="D6" s="391"/>
      <c r="E6" s="390" t="s">
        <v>383</v>
      </c>
      <c r="F6" s="391"/>
      <c r="G6" s="390" t="s">
        <v>384</v>
      </c>
      <c r="H6" s="391"/>
      <c r="I6" s="148" t="s">
        <v>350</v>
      </c>
      <c r="J6" s="149"/>
    </row>
    <row r="7" spans="1:10" s="152" customFormat="1" ht="12.75" customHeight="1">
      <c r="A7" s="386"/>
      <c r="B7" s="387"/>
      <c r="C7" s="75"/>
      <c r="D7" s="75" t="s">
        <v>360</v>
      </c>
      <c r="E7" s="75"/>
      <c r="F7" s="75" t="s">
        <v>360</v>
      </c>
      <c r="G7" s="75"/>
      <c r="H7" s="75" t="s">
        <v>360</v>
      </c>
      <c r="I7" s="75"/>
      <c r="J7" s="151"/>
    </row>
    <row r="8" spans="1:10" s="152" customFormat="1" ht="12.75" customHeight="1">
      <c r="A8" s="388"/>
      <c r="B8" s="389"/>
      <c r="C8" s="81" t="s">
        <v>385</v>
      </c>
      <c r="D8" s="81" t="s">
        <v>386</v>
      </c>
      <c r="E8" s="81" t="s">
        <v>387</v>
      </c>
      <c r="F8" s="81" t="s">
        <v>388</v>
      </c>
      <c r="G8" s="81" t="s">
        <v>389</v>
      </c>
      <c r="H8" s="81" t="s">
        <v>390</v>
      </c>
      <c r="I8" s="321" t="s">
        <v>391</v>
      </c>
      <c r="J8" s="151"/>
    </row>
    <row r="9" spans="1:10" ht="12.75">
      <c r="A9" s="382" t="s">
        <v>392</v>
      </c>
      <c r="B9" s="383"/>
      <c r="C9" s="92"/>
      <c r="D9" s="109">
        <f>IF(AND(ISNUMBER(I9),I9&lt;&gt;0,ISNUMBER(C9)),C9/$I9,0)</f>
        <v>0</v>
      </c>
      <c r="E9" s="92"/>
      <c r="F9" s="109">
        <f aca="true" t="shared" si="0" ref="F9:F45">IF(AND(ISNUMBER(I9),I9&lt;&gt;0,ISNUMBER(E9)),E9/$I9,0)</f>
        <v>0</v>
      </c>
      <c r="G9" s="92"/>
      <c r="H9" s="109">
        <f aca="true" t="shared" si="1" ref="H9:H45">IF(AND(ISNUMBER(I9),I9&lt;&gt;0,ISNUMBER(G9)),G9/$I9,0)</f>
        <v>0</v>
      </c>
      <c r="I9" s="320">
        <f>SUM(C9,E9,G9)</f>
        <v>0</v>
      </c>
      <c r="J9" s="117"/>
    </row>
    <row r="10" spans="1:10" ht="12.75">
      <c r="A10" s="380" t="s">
        <v>393</v>
      </c>
      <c r="B10" s="153" t="s">
        <v>375</v>
      </c>
      <c r="C10" s="322" t="s">
        <v>73</v>
      </c>
      <c r="D10" s="109">
        <f aca="true" t="shared" si="2" ref="D10:D15">IF(AND(ISNUMBER(I10),I10&lt;&gt;0,ISNUMBER(C10)),C10/$I10,0)</f>
        <v>0</v>
      </c>
      <c r="E10" s="92"/>
      <c r="F10" s="109">
        <f t="shared" si="0"/>
        <v>0</v>
      </c>
      <c r="G10" s="92"/>
      <c r="H10" s="109">
        <f t="shared" si="1"/>
        <v>0</v>
      </c>
      <c r="I10" s="98">
        <f aca="true" t="shared" si="3" ref="I10:I15">SUM(E10,G10)</f>
        <v>0</v>
      </c>
      <c r="J10" s="117"/>
    </row>
    <row r="11" spans="1:10" ht="12.75">
      <c r="A11" s="381"/>
      <c r="B11" s="154" t="s">
        <v>394</v>
      </c>
      <c r="C11" s="322" t="s">
        <v>73</v>
      </c>
      <c r="D11" s="109">
        <f t="shared" si="2"/>
        <v>0</v>
      </c>
      <c r="E11" s="92"/>
      <c r="F11" s="109">
        <f t="shared" si="0"/>
        <v>0</v>
      </c>
      <c r="G11" s="92"/>
      <c r="H11" s="109">
        <f t="shared" si="1"/>
        <v>0</v>
      </c>
      <c r="I11" s="98">
        <f t="shared" si="3"/>
        <v>0</v>
      </c>
      <c r="J11" s="117"/>
    </row>
    <row r="12" spans="1:10" ht="12.75">
      <c r="A12" s="380" t="s">
        <v>395</v>
      </c>
      <c r="B12" s="153" t="s">
        <v>375</v>
      </c>
      <c r="C12" s="322" t="s">
        <v>73</v>
      </c>
      <c r="D12" s="109">
        <f t="shared" si="2"/>
        <v>0</v>
      </c>
      <c r="E12" s="92"/>
      <c r="F12" s="109">
        <f t="shared" si="0"/>
        <v>0</v>
      </c>
      <c r="G12" s="92"/>
      <c r="H12" s="109">
        <f t="shared" si="1"/>
        <v>0</v>
      </c>
      <c r="I12" s="98">
        <f t="shared" si="3"/>
        <v>0</v>
      </c>
      <c r="J12" s="117"/>
    </row>
    <row r="13" spans="1:10" ht="12.75">
      <c r="A13" s="381"/>
      <c r="B13" s="154" t="s">
        <v>394</v>
      </c>
      <c r="C13" s="322" t="s">
        <v>73</v>
      </c>
      <c r="D13" s="109">
        <f t="shared" si="2"/>
        <v>0</v>
      </c>
      <c r="E13" s="92"/>
      <c r="F13" s="109">
        <f t="shared" si="0"/>
        <v>0</v>
      </c>
      <c r="G13" s="92"/>
      <c r="H13" s="109">
        <f t="shared" si="1"/>
        <v>0</v>
      </c>
      <c r="I13" s="98">
        <f t="shared" si="3"/>
        <v>0</v>
      </c>
      <c r="J13" s="117"/>
    </row>
    <row r="14" spans="1:10" ht="12.75">
      <c r="A14" s="380" t="s">
        <v>396</v>
      </c>
      <c r="B14" s="153" t="s">
        <v>375</v>
      </c>
      <c r="C14" s="322" t="s">
        <v>73</v>
      </c>
      <c r="D14" s="109">
        <f t="shared" si="2"/>
        <v>0</v>
      </c>
      <c r="E14" s="92"/>
      <c r="F14" s="109">
        <f t="shared" si="0"/>
        <v>0</v>
      </c>
      <c r="G14" s="92"/>
      <c r="H14" s="109">
        <f t="shared" si="1"/>
        <v>0</v>
      </c>
      <c r="I14" s="98">
        <f t="shared" si="3"/>
        <v>0</v>
      </c>
      <c r="J14" s="117"/>
    </row>
    <row r="15" spans="1:10" ht="12.75">
      <c r="A15" s="381"/>
      <c r="B15" s="154" t="s">
        <v>394</v>
      </c>
      <c r="C15" s="322" t="s">
        <v>73</v>
      </c>
      <c r="D15" s="109">
        <f t="shared" si="2"/>
        <v>0</v>
      </c>
      <c r="E15" s="92"/>
      <c r="F15" s="109">
        <f t="shared" si="0"/>
        <v>0</v>
      </c>
      <c r="G15" s="92"/>
      <c r="H15" s="109">
        <f t="shared" si="1"/>
        <v>0</v>
      </c>
      <c r="I15" s="98">
        <f t="shared" si="3"/>
        <v>0</v>
      </c>
      <c r="J15" s="117"/>
    </row>
    <row r="16" spans="1:10" ht="12.75">
      <c r="A16" s="380" t="s">
        <v>397</v>
      </c>
      <c r="B16" s="153" t="s">
        <v>398</v>
      </c>
      <c r="C16" s="92" t="s">
        <v>75</v>
      </c>
      <c r="D16" s="109">
        <f aca="true" t="shared" si="4" ref="D16:D25">IF(AND(ISNUMBER(I16),I16&lt;&gt;0,ISNUMBER(C16)),C16/$I16,0)</f>
        <v>0</v>
      </c>
      <c r="E16" s="92"/>
      <c r="F16" s="109">
        <f t="shared" si="0"/>
        <v>0</v>
      </c>
      <c r="G16" s="92"/>
      <c r="H16" s="109">
        <f t="shared" si="1"/>
        <v>0</v>
      </c>
      <c r="I16" s="98">
        <f aca="true" t="shared" si="5" ref="I16:I23">SUM(C16,E16,G16)</f>
        <v>0</v>
      </c>
      <c r="J16" s="117"/>
    </row>
    <row r="17" spans="1:10" ht="12.75">
      <c r="A17" s="381"/>
      <c r="B17" s="154" t="s">
        <v>394</v>
      </c>
      <c r="C17" s="92" t="s">
        <v>75</v>
      </c>
      <c r="D17" s="109">
        <f t="shared" si="4"/>
        <v>0</v>
      </c>
      <c r="E17" s="92"/>
      <c r="F17" s="109">
        <f t="shared" si="0"/>
        <v>0</v>
      </c>
      <c r="G17" s="92"/>
      <c r="H17" s="109">
        <f t="shared" si="1"/>
        <v>0</v>
      </c>
      <c r="I17" s="98">
        <f t="shared" si="5"/>
        <v>0</v>
      </c>
      <c r="J17" s="117"/>
    </row>
    <row r="18" spans="1:10" ht="12.75">
      <c r="A18" s="380" t="s">
        <v>399</v>
      </c>
      <c r="B18" s="153" t="s">
        <v>400</v>
      </c>
      <c r="C18" s="92">
        <v>526</v>
      </c>
      <c r="D18" s="109">
        <f t="shared" si="4"/>
        <v>1</v>
      </c>
      <c r="E18" s="92"/>
      <c r="F18" s="109">
        <f t="shared" si="0"/>
        <v>0</v>
      </c>
      <c r="G18" s="92"/>
      <c r="H18" s="109">
        <f t="shared" si="1"/>
        <v>0</v>
      </c>
      <c r="I18" s="98">
        <f t="shared" si="5"/>
        <v>526</v>
      </c>
      <c r="J18" s="117"/>
    </row>
    <row r="19" spans="1:10" ht="12.75">
      <c r="A19" s="381"/>
      <c r="B19" s="154" t="s">
        <v>394</v>
      </c>
      <c r="C19" s="92">
        <v>680</v>
      </c>
      <c r="D19" s="109">
        <f t="shared" si="4"/>
        <v>1</v>
      </c>
      <c r="E19" s="92"/>
      <c r="F19" s="109">
        <f t="shared" si="0"/>
        <v>0</v>
      </c>
      <c r="G19" s="92"/>
      <c r="H19" s="109">
        <f t="shared" si="1"/>
        <v>0</v>
      </c>
      <c r="I19" s="98">
        <f t="shared" si="5"/>
        <v>680</v>
      </c>
      <c r="J19" s="117"/>
    </row>
    <row r="20" spans="1:10" ht="12.75">
      <c r="A20" s="380" t="s">
        <v>401</v>
      </c>
      <c r="B20" s="153" t="s">
        <v>400</v>
      </c>
      <c r="C20" s="92">
        <v>0</v>
      </c>
      <c r="D20" s="109">
        <f t="shared" si="4"/>
        <v>0</v>
      </c>
      <c r="E20" s="92"/>
      <c r="F20" s="109">
        <f t="shared" si="0"/>
        <v>0</v>
      </c>
      <c r="G20" s="92"/>
      <c r="H20" s="109">
        <f t="shared" si="1"/>
        <v>0</v>
      </c>
      <c r="I20" s="98">
        <f t="shared" si="5"/>
        <v>0</v>
      </c>
      <c r="J20" s="117"/>
    </row>
    <row r="21" spans="1:10" ht="12.75">
      <c r="A21" s="381"/>
      <c r="B21" s="154" t="s">
        <v>394</v>
      </c>
      <c r="C21" s="92">
        <v>0</v>
      </c>
      <c r="D21" s="109">
        <f t="shared" si="4"/>
        <v>0</v>
      </c>
      <c r="E21" s="92"/>
      <c r="F21" s="109">
        <f t="shared" si="0"/>
        <v>0</v>
      </c>
      <c r="G21" s="92"/>
      <c r="H21" s="109">
        <f t="shared" si="1"/>
        <v>0</v>
      </c>
      <c r="I21" s="98">
        <f t="shared" si="5"/>
        <v>0</v>
      </c>
      <c r="J21" s="117"/>
    </row>
    <row r="22" spans="1:10" ht="12.75">
      <c r="A22" s="380" t="s">
        <v>402</v>
      </c>
      <c r="B22" s="153" t="s">
        <v>403</v>
      </c>
      <c r="C22" s="92">
        <v>19992</v>
      </c>
      <c r="D22" s="109">
        <f t="shared" si="4"/>
        <v>1</v>
      </c>
      <c r="E22" s="92"/>
      <c r="F22" s="109">
        <f t="shared" si="0"/>
        <v>0</v>
      </c>
      <c r="G22" s="92"/>
      <c r="H22" s="109">
        <f t="shared" si="1"/>
        <v>0</v>
      </c>
      <c r="I22" s="98">
        <f t="shared" si="5"/>
        <v>19992</v>
      </c>
      <c r="J22" s="117"/>
    </row>
    <row r="23" spans="1:10" ht="12.75">
      <c r="A23" s="381"/>
      <c r="B23" s="154" t="s">
        <v>394</v>
      </c>
      <c r="C23" s="92">
        <v>130399</v>
      </c>
      <c r="D23" s="109">
        <f t="shared" si="4"/>
        <v>1</v>
      </c>
      <c r="E23" s="92"/>
      <c r="F23" s="109">
        <f t="shared" si="0"/>
        <v>0</v>
      </c>
      <c r="G23" s="92"/>
      <c r="H23" s="109">
        <f t="shared" si="1"/>
        <v>0</v>
      </c>
      <c r="I23" s="98">
        <f t="shared" si="5"/>
        <v>130399</v>
      </c>
      <c r="J23" s="117"/>
    </row>
    <row r="24" spans="1:10" ht="12.75" customHeight="1">
      <c r="A24" s="380" t="s">
        <v>404</v>
      </c>
      <c r="B24" s="153" t="s">
        <v>375</v>
      </c>
      <c r="C24" s="323" t="s">
        <v>73</v>
      </c>
      <c r="D24" s="109">
        <f t="shared" si="4"/>
        <v>0</v>
      </c>
      <c r="E24" s="92"/>
      <c r="F24" s="109">
        <f t="shared" si="0"/>
        <v>0</v>
      </c>
      <c r="G24" s="92"/>
      <c r="H24" s="109">
        <f t="shared" si="1"/>
        <v>0</v>
      </c>
      <c r="I24" s="98">
        <f>SUM(E24,G24)</f>
        <v>0</v>
      </c>
      <c r="J24" s="117"/>
    </row>
    <row r="25" spans="1:10" ht="12.75">
      <c r="A25" s="381"/>
      <c r="B25" s="154" t="s">
        <v>394</v>
      </c>
      <c r="C25" s="323" t="s">
        <v>73</v>
      </c>
      <c r="D25" s="109">
        <f t="shared" si="4"/>
        <v>0</v>
      </c>
      <c r="E25" s="92"/>
      <c r="F25" s="109">
        <f t="shared" si="0"/>
        <v>0</v>
      </c>
      <c r="G25" s="92"/>
      <c r="H25" s="109">
        <f t="shared" si="1"/>
        <v>0</v>
      </c>
      <c r="I25" s="98">
        <f>SUM(E25,G25)</f>
        <v>0</v>
      </c>
      <c r="J25" s="117"/>
    </row>
    <row r="26" spans="1:10" ht="12.75" customHeight="1">
      <c r="A26" s="380" t="s">
        <v>405</v>
      </c>
      <c r="B26" s="153" t="s">
        <v>375</v>
      </c>
      <c r="C26" s="92">
        <v>2427</v>
      </c>
      <c r="D26" s="109">
        <f aca="true" t="shared" si="6" ref="D26:D36">IF(AND(ISNUMBER(I26),I26&lt;&gt;0,ISNUMBER(C26)),C26/$I26,0)</f>
        <v>1</v>
      </c>
      <c r="E26" s="92"/>
      <c r="F26" s="109">
        <f t="shared" si="0"/>
        <v>0</v>
      </c>
      <c r="G26" s="92"/>
      <c r="H26" s="109">
        <f t="shared" si="1"/>
        <v>0</v>
      </c>
      <c r="I26" s="98">
        <f>SUM(C26,E26,G26)</f>
        <v>2427</v>
      </c>
      <c r="J26" s="117"/>
    </row>
    <row r="27" spans="1:10" ht="12.75">
      <c r="A27" s="381"/>
      <c r="B27" s="154" t="s">
        <v>394</v>
      </c>
      <c r="C27" s="92">
        <v>27171</v>
      </c>
      <c r="D27" s="109">
        <f t="shared" si="6"/>
        <v>1</v>
      </c>
      <c r="E27" s="92"/>
      <c r="F27" s="109">
        <f t="shared" si="0"/>
        <v>0</v>
      </c>
      <c r="G27" s="92"/>
      <c r="H27" s="109">
        <f t="shared" si="1"/>
        <v>0</v>
      </c>
      <c r="I27" s="98">
        <f>SUM(C27,E27,G27)</f>
        <v>27171</v>
      </c>
      <c r="J27" s="117"/>
    </row>
    <row r="28" spans="1:10" ht="12.75">
      <c r="A28" s="376" t="s">
        <v>406</v>
      </c>
      <c r="B28" s="153" t="s">
        <v>375</v>
      </c>
      <c r="C28" s="323" t="s">
        <v>73</v>
      </c>
      <c r="D28" s="109">
        <f t="shared" si="6"/>
        <v>0</v>
      </c>
      <c r="E28" s="92"/>
      <c r="F28" s="109">
        <f t="shared" si="0"/>
        <v>0</v>
      </c>
      <c r="G28" s="92"/>
      <c r="H28" s="109">
        <f t="shared" si="1"/>
        <v>0</v>
      </c>
      <c r="I28" s="98">
        <f>SUM(E28,G28)</f>
        <v>0</v>
      </c>
      <c r="J28" s="117"/>
    </row>
    <row r="29" spans="1:10" ht="12.75">
      <c r="A29" s="377"/>
      <c r="B29" s="154" t="s">
        <v>394</v>
      </c>
      <c r="C29" s="323" t="s">
        <v>73</v>
      </c>
      <c r="D29" s="109">
        <f t="shared" si="6"/>
        <v>0</v>
      </c>
      <c r="E29" s="92"/>
      <c r="F29" s="109">
        <f t="shared" si="0"/>
        <v>0</v>
      </c>
      <c r="G29" s="92"/>
      <c r="H29" s="109">
        <f t="shared" si="1"/>
        <v>0</v>
      </c>
      <c r="I29" s="98">
        <f>SUM(E29,G29)</f>
        <v>0</v>
      </c>
      <c r="J29" s="117"/>
    </row>
    <row r="30" spans="1:10" ht="12.75" customHeight="1">
      <c r="A30" s="376" t="s">
        <v>407</v>
      </c>
      <c r="B30" s="153" t="s">
        <v>375</v>
      </c>
      <c r="C30" s="323" t="s">
        <v>73</v>
      </c>
      <c r="D30" s="109">
        <f t="shared" si="6"/>
        <v>0</v>
      </c>
      <c r="E30" s="92"/>
      <c r="F30" s="109">
        <f t="shared" si="0"/>
        <v>0</v>
      </c>
      <c r="G30" s="92"/>
      <c r="H30" s="109">
        <f t="shared" si="1"/>
        <v>0</v>
      </c>
      <c r="I30" s="98">
        <f>SUM(E30,G30)</f>
        <v>0</v>
      </c>
      <c r="J30" s="117"/>
    </row>
    <row r="31" spans="1:10" ht="12.75">
      <c r="A31" s="377"/>
      <c r="B31" s="154" t="s">
        <v>394</v>
      </c>
      <c r="C31" s="323" t="s">
        <v>73</v>
      </c>
      <c r="D31" s="109">
        <f t="shared" si="6"/>
        <v>0</v>
      </c>
      <c r="E31" s="92"/>
      <c r="F31" s="109">
        <f t="shared" si="0"/>
        <v>0</v>
      </c>
      <c r="G31" s="92"/>
      <c r="H31" s="109">
        <f t="shared" si="1"/>
        <v>0</v>
      </c>
      <c r="I31" s="98">
        <f>SUM(E31,G31)</f>
        <v>0</v>
      </c>
      <c r="J31" s="117"/>
    </row>
    <row r="32" spans="1:10" ht="12.75" customHeight="1">
      <c r="A32" s="376" t="s">
        <v>408</v>
      </c>
      <c r="B32" s="153" t="s">
        <v>409</v>
      </c>
      <c r="C32" s="92">
        <v>2</v>
      </c>
      <c r="D32" s="109">
        <f t="shared" si="6"/>
        <v>1</v>
      </c>
      <c r="E32" s="92"/>
      <c r="F32" s="109">
        <f t="shared" si="0"/>
        <v>0</v>
      </c>
      <c r="G32" s="92"/>
      <c r="H32" s="109">
        <f t="shared" si="1"/>
        <v>0</v>
      </c>
      <c r="I32" s="98">
        <f>SUM(C32,E32,G32)</f>
        <v>2</v>
      </c>
      <c r="J32" s="117"/>
    </row>
    <row r="33" spans="1:10" ht="12.75">
      <c r="A33" s="377"/>
      <c r="B33" s="154" t="s">
        <v>394</v>
      </c>
      <c r="C33" s="92">
        <v>11</v>
      </c>
      <c r="D33" s="109">
        <f t="shared" si="6"/>
        <v>1</v>
      </c>
      <c r="E33" s="92"/>
      <c r="F33" s="109">
        <f t="shared" si="0"/>
        <v>0</v>
      </c>
      <c r="G33" s="92"/>
      <c r="H33" s="109">
        <f t="shared" si="1"/>
        <v>0</v>
      </c>
      <c r="I33" s="98">
        <f>SUM(C33,E33,G33)</f>
        <v>11</v>
      </c>
      <c r="J33" s="117"/>
    </row>
    <row r="34" spans="1:10" ht="12.75" customHeight="1">
      <c r="A34" s="376" t="s">
        <v>410</v>
      </c>
      <c r="B34" s="153" t="s">
        <v>375</v>
      </c>
      <c r="C34" s="92">
        <v>267</v>
      </c>
      <c r="D34" s="109">
        <f t="shared" si="6"/>
        <v>1</v>
      </c>
      <c r="E34" s="92"/>
      <c r="F34" s="109">
        <f t="shared" si="0"/>
        <v>0</v>
      </c>
      <c r="G34" s="92"/>
      <c r="H34" s="109">
        <f t="shared" si="1"/>
        <v>0</v>
      </c>
      <c r="I34" s="98">
        <f>SUM(C34,E34,G34)</f>
        <v>267</v>
      </c>
      <c r="J34" s="117"/>
    </row>
    <row r="35" spans="1:10" ht="12.75">
      <c r="A35" s="377"/>
      <c r="B35" s="154" t="s">
        <v>394</v>
      </c>
      <c r="C35" s="92">
        <v>2404</v>
      </c>
      <c r="D35" s="109">
        <f t="shared" si="6"/>
        <v>1</v>
      </c>
      <c r="E35" s="92"/>
      <c r="F35" s="109">
        <f t="shared" si="0"/>
        <v>0</v>
      </c>
      <c r="G35" s="92"/>
      <c r="H35" s="109">
        <f t="shared" si="1"/>
        <v>0</v>
      </c>
      <c r="I35" s="98">
        <f>SUM(C35,E35,G35)</f>
        <v>2404</v>
      </c>
      <c r="J35" s="117"/>
    </row>
    <row r="36" spans="1:10" ht="12.75">
      <c r="A36" s="376" t="s">
        <v>309</v>
      </c>
      <c r="B36" s="153" t="s">
        <v>375</v>
      </c>
      <c r="C36" s="92" t="s">
        <v>73</v>
      </c>
      <c r="D36" s="109">
        <f t="shared" si="6"/>
        <v>0</v>
      </c>
      <c r="E36" s="92"/>
      <c r="F36" s="109">
        <f t="shared" si="0"/>
        <v>0</v>
      </c>
      <c r="G36" s="92"/>
      <c r="H36" s="109">
        <f t="shared" si="1"/>
        <v>0</v>
      </c>
      <c r="I36" s="98">
        <f>SUM(C36,E36,G36)</f>
        <v>0</v>
      </c>
      <c r="J36" s="117"/>
    </row>
    <row r="37" spans="1:10" ht="12.75">
      <c r="A37" s="377"/>
      <c r="B37" s="154" t="s">
        <v>394</v>
      </c>
      <c r="C37" s="92" t="s">
        <v>73</v>
      </c>
      <c r="D37" s="109">
        <f aca="true" t="shared" si="7" ref="D37:D45">IF(AND(ISNUMBER(I37),I37&lt;&gt;0,ISNUMBER(C37)),C37/$I37,0)</f>
        <v>0</v>
      </c>
      <c r="E37" s="92"/>
      <c r="F37" s="109">
        <f t="shared" si="0"/>
        <v>0</v>
      </c>
      <c r="G37" s="92"/>
      <c r="H37" s="109">
        <f t="shared" si="1"/>
        <v>0</v>
      </c>
      <c r="I37" s="98">
        <f aca="true" t="shared" si="8" ref="I37:I45">SUM(C37,E37,G37)</f>
        <v>0</v>
      </c>
      <c r="J37" s="117"/>
    </row>
    <row r="38" spans="1:10" ht="12.75" customHeight="1">
      <c r="A38" s="376" t="s">
        <v>310</v>
      </c>
      <c r="B38" s="153" t="s">
        <v>409</v>
      </c>
      <c r="C38" s="92" t="s">
        <v>73</v>
      </c>
      <c r="D38" s="109">
        <f t="shared" si="7"/>
        <v>0</v>
      </c>
      <c r="E38" s="92"/>
      <c r="F38" s="109">
        <f t="shared" si="0"/>
        <v>0</v>
      </c>
      <c r="G38" s="92"/>
      <c r="H38" s="109">
        <f t="shared" si="1"/>
        <v>0</v>
      </c>
      <c r="I38" s="98">
        <f t="shared" si="8"/>
        <v>0</v>
      </c>
      <c r="J38" s="117"/>
    </row>
    <row r="39" spans="1:10" ht="12.75">
      <c r="A39" s="377"/>
      <c r="B39" s="154" t="s">
        <v>394</v>
      </c>
      <c r="C39" s="92" t="s">
        <v>73</v>
      </c>
      <c r="D39" s="109">
        <f t="shared" si="7"/>
        <v>0</v>
      </c>
      <c r="E39" s="92"/>
      <c r="F39" s="109">
        <f t="shared" si="0"/>
        <v>0</v>
      </c>
      <c r="G39" s="92"/>
      <c r="H39" s="109">
        <f t="shared" si="1"/>
        <v>0</v>
      </c>
      <c r="I39" s="98">
        <f t="shared" si="8"/>
        <v>0</v>
      </c>
      <c r="J39" s="117"/>
    </row>
    <row r="40" spans="1:10" ht="12.75">
      <c r="A40" s="376" t="s">
        <v>311</v>
      </c>
      <c r="B40" s="153" t="s">
        <v>375</v>
      </c>
      <c r="C40" s="92" t="s">
        <v>73</v>
      </c>
      <c r="D40" s="109">
        <f t="shared" si="7"/>
        <v>0</v>
      </c>
      <c r="E40" s="92"/>
      <c r="F40" s="109">
        <f t="shared" si="0"/>
        <v>0</v>
      </c>
      <c r="G40" s="92"/>
      <c r="H40" s="109">
        <f t="shared" si="1"/>
        <v>0</v>
      </c>
      <c r="I40" s="98">
        <f t="shared" si="8"/>
        <v>0</v>
      </c>
      <c r="J40" s="117"/>
    </row>
    <row r="41" spans="1:10" ht="12.75">
      <c r="A41" s="377"/>
      <c r="B41" s="154" t="s">
        <v>394</v>
      </c>
      <c r="C41" s="92" t="s">
        <v>73</v>
      </c>
      <c r="D41" s="109">
        <f t="shared" si="7"/>
        <v>0</v>
      </c>
      <c r="E41" s="92"/>
      <c r="F41" s="109">
        <f t="shared" si="0"/>
        <v>0</v>
      </c>
      <c r="G41" s="92"/>
      <c r="H41" s="109">
        <f t="shared" si="1"/>
        <v>0</v>
      </c>
      <c r="I41" s="98">
        <f t="shared" si="8"/>
        <v>0</v>
      </c>
      <c r="J41" s="117"/>
    </row>
    <row r="42" spans="1:10" ht="12.75" customHeight="1">
      <c r="A42" s="376" t="s">
        <v>312</v>
      </c>
      <c r="B42" s="153" t="s">
        <v>409</v>
      </c>
      <c r="C42" s="92">
        <v>414</v>
      </c>
      <c r="D42" s="109">
        <f t="shared" si="7"/>
        <v>1</v>
      </c>
      <c r="E42" s="92"/>
      <c r="F42" s="109">
        <f t="shared" si="0"/>
        <v>0</v>
      </c>
      <c r="G42" s="92"/>
      <c r="H42" s="109">
        <f t="shared" si="1"/>
        <v>0</v>
      </c>
      <c r="I42" s="98">
        <f t="shared" si="8"/>
        <v>414</v>
      </c>
      <c r="J42" s="117"/>
    </row>
    <row r="43" spans="1:10" ht="12.75">
      <c r="A43" s="377"/>
      <c r="B43" s="154" t="s">
        <v>394</v>
      </c>
      <c r="C43" s="92">
        <v>414</v>
      </c>
      <c r="D43" s="109">
        <f t="shared" si="7"/>
        <v>1</v>
      </c>
      <c r="E43" s="92"/>
      <c r="F43" s="109">
        <f t="shared" si="0"/>
        <v>0</v>
      </c>
      <c r="G43" s="92"/>
      <c r="H43" s="109">
        <f t="shared" si="1"/>
        <v>0</v>
      </c>
      <c r="I43" s="98">
        <f t="shared" si="8"/>
        <v>414</v>
      </c>
      <c r="J43" s="117"/>
    </row>
    <row r="44" spans="1:10" ht="12.75">
      <c r="A44" s="376" t="s">
        <v>313</v>
      </c>
      <c r="B44" s="153" t="s">
        <v>409</v>
      </c>
      <c r="C44" s="92">
        <v>177</v>
      </c>
      <c r="D44" s="109">
        <f t="shared" si="7"/>
        <v>1</v>
      </c>
      <c r="E44" s="92"/>
      <c r="F44" s="109">
        <f t="shared" si="0"/>
        <v>0</v>
      </c>
      <c r="G44" s="92"/>
      <c r="H44" s="109">
        <f t="shared" si="1"/>
        <v>0</v>
      </c>
      <c r="I44" s="98">
        <f t="shared" si="8"/>
        <v>177</v>
      </c>
      <c r="J44" s="117"/>
    </row>
    <row r="45" spans="1:10" ht="12.75">
      <c r="A45" s="377"/>
      <c r="B45" s="154" t="s">
        <v>394</v>
      </c>
      <c r="C45" s="92">
        <v>10625</v>
      </c>
      <c r="D45" s="109">
        <f t="shared" si="7"/>
        <v>1</v>
      </c>
      <c r="E45" s="92"/>
      <c r="F45" s="109">
        <f t="shared" si="0"/>
        <v>0</v>
      </c>
      <c r="G45" s="92"/>
      <c r="H45" s="109">
        <f t="shared" si="1"/>
        <v>0</v>
      </c>
      <c r="I45" s="98">
        <f t="shared" si="8"/>
        <v>10625</v>
      </c>
      <c r="J45" s="117"/>
    </row>
    <row r="46" spans="1:10" s="160" customFormat="1" ht="12.75">
      <c r="A46" s="133"/>
      <c r="B46" s="156"/>
      <c r="C46" s="158"/>
      <c r="D46" s="157"/>
      <c r="E46" s="158"/>
      <c r="F46" s="157"/>
      <c r="G46" s="158"/>
      <c r="H46" s="157"/>
      <c r="I46" s="158"/>
      <c r="J46" s="159"/>
    </row>
    <row r="47" spans="1:10" ht="12.75">
      <c r="A47" s="378" t="s">
        <v>411</v>
      </c>
      <c r="B47" s="379"/>
      <c r="C47" s="98">
        <f>SUM(C17,C19,C21,C23,C27,C33,C35,C37,C39,C41,C43,C45)</f>
        <v>171704</v>
      </c>
      <c r="D47" s="109">
        <f>IF(AND(ISNUMBER(I47),I47&lt;&gt;0,ISNUMBER(C47)),C47/$I47,0)</f>
        <v>1</v>
      </c>
      <c r="E47" s="98">
        <f>SUM(E11,E13,E15,E17,E19,E21,E23,E25,E27,E29,E31,E33,E35,E37,E39,E41,E43,E45)</f>
        <v>0</v>
      </c>
      <c r="F47" s="109">
        <f>IF(AND(ISNUMBER(I47),I47&lt;&gt;0,ISNUMBER(E47)),E47/$I47,0)</f>
        <v>0</v>
      </c>
      <c r="G47" s="98">
        <f>SUM(G11,G13,G15,G17,G19,G21,G23,G25,G27,G29,G31,G33,G35,G37,G39,G41,G43,G45)</f>
        <v>0</v>
      </c>
      <c r="H47" s="109">
        <f>IF(AND(ISNUMBER(I47),I47&lt;&gt;0,ISNUMBER(G47)),G47/$I47,0)</f>
        <v>0</v>
      </c>
      <c r="I47" s="98">
        <f>SUM(I11,I13,I15,I17,I19,I21,I23,I25,I27,I29,I31,I33,I35,I37,I39,I41,I43,I45)</f>
        <v>171704</v>
      </c>
      <c r="J47" s="117"/>
    </row>
    <row r="48" spans="1:10" ht="12.75">
      <c r="A48" s="161"/>
      <c r="B48" s="161"/>
      <c r="C48" s="161"/>
      <c r="D48" s="161"/>
      <c r="E48" s="161"/>
      <c r="F48" s="162"/>
      <c r="G48" s="161"/>
      <c r="H48" s="161"/>
      <c r="I48" s="161"/>
      <c r="J48" s="117"/>
    </row>
    <row r="49" spans="1:10" ht="14.25">
      <c r="A49" s="163"/>
      <c r="B49" s="105"/>
      <c r="C49" s="105"/>
      <c r="D49" s="105"/>
      <c r="E49" s="105"/>
      <c r="F49" s="105"/>
      <c r="G49" s="105"/>
      <c r="H49" s="105"/>
      <c r="I49" s="105"/>
      <c r="J49" s="117"/>
    </row>
    <row r="50" spans="1:10" s="164" customFormat="1" ht="18">
      <c r="A50"/>
      <c r="B50"/>
      <c r="C50"/>
      <c r="D50"/>
      <c r="E50"/>
      <c r="F50"/>
      <c r="G50"/>
      <c r="H50"/>
      <c r="I50"/>
      <c r="J50" s="137"/>
    </row>
    <row r="51" spans="1:10" s="147" customFormat="1" ht="12.75">
      <c r="A51"/>
      <c r="B51"/>
      <c r="C51"/>
      <c r="D51"/>
      <c r="E51"/>
      <c r="F51"/>
      <c r="G51"/>
      <c r="H51"/>
      <c r="I51"/>
      <c r="J51" s="140"/>
    </row>
    <row r="52" spans="1:10" s="166" customFormat="1" ht="15.75">
      <c r="A52"/>
      <c r="B52"/>
      <c r="C52"/>
      <c r="D52"/>
      <c r="E52"/>
      <c r="F52"/>
      <c r="G52"/>
      <c r="H52"/>
      <c r="I52"/>
      <c r="J52" s="165"/>
    </row>
    <row r="53" spans="1:10" s="168" customFormat="1" ht="12.75">
      <c r="A53"/>
      <c r="B53"/>
      <c r="C53"/>
      <c r="D53"/>
      <c r="E53"/>
      <c r="F53"/>
      <c r="G53"/>
      <c r="H53"/>
      <c r="I53"/>
      <c r="J53" s="167"/>
    </row>
    <row r="54" spans="1:10" s="170" customFormat="1" ht="14.25">
      <c r="A54"/>
      <c r="B54"/>
      <c r="C54"/>
      <c r="D54"/>
      <c r="E54"/>
      <c r="F54"/>
      <c r="G54"/>
      <c r="H54"/>
      <c r="I54"/>
      <c r="J54" s="169"/>
    </row>
    <row r="55" spans="1:10" ht="12.75">
      <c r="A55"/>
      <c r="B55"/>
      <c r="C55"/>
      <c r="D55"/>
      <c r="E55"/>
      <c r="F55"/>
      <c r="G55"/>
      <c r="H55"/>
      <c r="I55"/>
      <c r="J55" s="117"/>
    </row>
    <row r="56" spans="1:10" ht="12.75">
      <c r="A56"/>
      <c r="B56"/>
      <c r="C56"/>
      <c r="D56"/>
      <c r="E56"/>
      <c r="F56"/>
      <c r="G56"/>
      <c r="H56"/>
      <c r="I56"/>
      <c r="J56" s="117"/>
    </row>
    <row r="57" spans="1:10" ht="12.75">
      <c r="A57"/>
      <c r="B57"/>
      <c r="C57"/>
      <c r="D57"/>
      <c r="E57"/>
      <c r="F57"/>
      <c r="G57"/>
      <c r="H57"/>
      <c r="I57"/>
      <c r="J57" s="117"/>
    </row>
    <row r="58" spans="1:10" ht="12.75">
      <c r="A58"/>
      <c r="B58"/>
      <c r="C58"/>
      <c r="D58"/>
      <c r="E58"/>
      <c r="F58"/>
      <c r="G58"/>
      <c r="H58"/>
      <c r="I58"/>
      <c r="J58" s="117"/>
    </row>
    <row r="59" spans="1:10" ht="12.75">
      <c r="A59"/>
      <c r="B59"/>
      <c r="C59"/>
      <c r="D59"/>
      <c r="E59"/>
      <c r="F59"/>
      <c r="G59"/>
      <c r="H59"/>
      <c r="I59"/>
      <c r="J59" s="117"/>
    </row>
    <row r="60" spans="1:10" ht="12.75">
      <c r="A60"/>
      <c r="B60"/>
      <c r="C60"/>
      <c r="D60"/>
      <c r="E60"/>
      <c r="F60"/>
      <c r="G60"/>
      <c r="H60"/>
      <c r="I60"/>
      <c r="J60" s="117"/>
    </row>
    <row r="61" spans="1:10" ht="12.75">
      <c r="A61"/>
      <c r="B61"/>
      <c r="C61"/>
      <c r="D61"/>
      <c r="E61"/>
      <c r="F61"/>
      <c r="G61"/>
      <c r="H61"/>
      <c r="I61"/>
      <c r="J61" s="117"/>
    </row>
    <row r="62" spans="1:10" ht="12.75">
      <c r="A62"/>
      <c r="B62"/>
      <c r="C62"/>
      <c r="D62"/>
      <c r="E62"/>
      <c r="F62"/>
      <c r="G62"/>
      <c r="H62"/>
      <c r="I62"/>
      <c r="J62" s="117"/>
    </row>
    <row r="63" spans="1:10" ht="12.75">
      <c r="A63"/>
      <c r="B63"/>
      <c r="C63"/>
      <c r="D63"/>
      <c r="E63"/>
      <c r="F63"/>
      <c r="G63"/>
      <c r="H63"/>
      <c r="I63"/>
      <c r="J63" s="117"/>
    </row>
    <row r="64" spans="1:10" ht="12.75">
      <c r="A64"/>
      <c r="B64"/>
      <c r="C64"/>
      <c r="D64"/>
      <c r="E64"/>
      <c r="F64"/>
      <c r="G64"/>
      <c r="H64"/>
      <c r="I64"/>
      <c r="J64" s="117"/>
    </row>
    <row r="65" spans="1:10" ht="12.75">
      <c r="A65"/>
      <c r="B65"/>
      <c r="C65"/>
      <c r="D65"/>
      <c r="E65"/>
      <c r="F65"/>
      <c r="G65"/>
      <c r="H65"/>
      <c r="I65"/>
      <c r="J65" s="117"/>
    </row>
    <row r="66" spans="1:10" ht="12.75">
      <c r="A66"/>
      <c r="B66"/>
      <c r="C66"/>
      <c r="D66"/>
      <c r="E66"/>
      <c r="F66"/>
      <c r="G66"/>
      <c r="H66"/>
      <c r="I66"/>
      <c r="J66" s="117"/>
    </row>
    <row r="67" spans="1:10" ht="12.75">
      <c r="A67"/>
      <c r="B67"/>
      <c r="C67"/>
      <c r="D67"/>
      <c r="E67"/>
      <c r="F67"/>
      <c r="G67"/>
      <c r="H67"/>
      <c r="I67"/>
      <c r="J67" s="117"/>
    </row>
    <row r="68" spans="1:10" ht="12.75">
      <c r="A68"/>
      <c r="B68"/>
      <c r="C68"/>
      <c r="D68"/>
      <c r="E68"/>
      <c r="F68"/>
      <c r="G68"/>
      <c r="H68"/>
      <c r="I68"/>
      <c r="J68" s="117"/>
    </row>
    <row r="69" spans="1:10" ht="12.75">
      <c r="A69"/>
      <c r="B69"/>
      <c r="C69"/>
      <c r="D69"/>
      <c r="E69"/>
      <c r="F69"/>
      <c r="G69"/>
      <c r="H69"/>
      <c r="I69"/>
      <c r="J69" s="117"/>
    </row>
    <row r="70" spans="1:10" ht="12.75">
      <c r="A70"/>
      <c r="B70"/>
      <c r="C70"/>
      <c r="D70"/>
      <c r="E70"/>
      <c r="F70"/>
      <c r="G70"/>
      <c r="H70"/>
      <c r="I70"/>
      <c r="J70" s="117"/>
    </row>
    <row r="71" spans="1:10" ht="12.75">
      <c r="A71"/>
      <c r="B71"/>
      <c r="C71"/>
      <c r="D71"/>
      <c r="E71"/>
      <c r="F71"/>
      <c r="G71"/>
      <c r="H71"/>
      <c r="I71"/>
      <c r="J71" s="117"/>
    </row>
    <row r="72" spans="1:10" ht="12.75">
      <c r="A72"/>
      <c r="B72"/>
      <c r="C72"/>
      <c r="D72"/>
      <c r="E72"/>
      <c r="F72"/>
      <c r="G72"/>
      <c r="H72"/>
      <c r="I72"/>
      <c r="J72" s="117"/>
    </row>
    <row r="73" spans="1:10" ht="12.75">
      <c r="A73"/>
      <c r="B73"/>
      <c r="C73"/>
      <c r="D73"/>
      <c r="E73"/>
      <c r="F73"/>
      <c r="G73"/>
      <c r="H73"/>
      <c r="I73"/>
      <c r="J73" s="117"/>
    </row>
    <row r="74" spans="1:10" ht="12.75">
      <c r="A74"/>
      <c r="B74"/>
      <c r="C74"/>
      <c r="D74"/>
      <c r="E74"/>
      <c r="F74"/>
      <c r="G74"/>
      <c r="H74"/>
      <c r="I74"/>
      <c r="J74" s="117"/>
    </row>
    <row r="75" spans="1:10" ht="12.75">
      <c r="A75"/>
      <c r="B75"/>
      <c r="C75"/>
      <c r="D75"/>
      <c r="E75"/>
      <c r="F75"/>
      <c r="G75"/>
      <c r="H75"/>
      <c r="I75"/>
      <c r="J75" s="117"/>
    </row>
    <row r="76" spans="1:10" ht="12.75">
      <c r="A76"/>
      <c r="B76"/>
      <c r="C76"/>
      <c r="D76"/>
      <c r="E76"/>
      <c r="F76"/>
      <c r="G76"/>
      <c r="H76"/>
      <c r="I76"/>
      <c r="J76" s="117"/>
    </row>
    <row r="77" spans="1:10" ht="12.75">
      <c r="A77"/>
      <c r="B77"/>
      <c r="C77"/>
      <c r="D77"/>
      <c r="E77"/>
      <c r="F77"/>
      <c r="G77"/>
      <c r="H77"/>
      <c r="I77"/>
      <c r="J77" s="117"/>
    </row>
    <row r="78" spans="1:10" ht="12.75">
      <c r="A78"/>
      <c r="B78"/>
      <c r="C78"/>
      <c r="D78"/>
      <c r="E78"/>
      <c r="F78"/>
      <c r="G78"/>
      <c r="H78"/>
      <c r="I78"/>
      <c r="J78" s="117"/>
    </row>
    <row r="79" spans="1:10" ht="12.75">
      <c r="A79"/>
      <c r="B79"/>
      <c r="C79"/>
      <c r="D79"/>
      <c r="E79"/>
      <c r="F79"/>
      <c r="G79"/>
      <c r="H79"/>
      <c r="I79"/>
      <c r="J79" s="117"/>
    </row>
    <row r="80" spans="1:10" ht="12.75">
      <c r="A80"/>
      <c r="B80"/>
      <c r="C80"/>
      <c r="D80"/>
      <c r="E80"/>
      <c r="F80"/>
      <c r="G80"/>
      <c r="H80"/>
      <c r="I80"/>
      <c r="J80" s="117"/>
    </row>
    <row r="81" spans="1:10" ht="12.75">
      <c r="A81"/>
      <c r="B81"/>
      <c r="C81"/>
      <c r="D81"/>
      <c r="E81"/>
      <c r="F81"/>
      <c r="G81"/>
      <c r="H81"/>
      <c r="I81"/>
      <c r="J81" s="117"/>
    </row>
    <row r="82" spans="1:10" ht="12.75">
      <c r="A82"/>
      <c r="B82"/>
      <c r="C82"/>
      <c r="D82"/>
      <c r="E82"/>
      <c r="F82"/>
      <c r="G82"/>
      <c r="H82"/>
      <c r="I82"/>
      <c r="J82" s="117"/>
    </row>
    <row r="83" spans="1:10" ht="12.75">
      <c r="A83"/>
      <c r="B83"/>
      <c r="C83"/>
      <c r="D83"/>
      <c r="E83"/>
      <c r="F83"/>
      <c r="G83"/>
      <c r="H83"/>
      <c r="I83"/>
      <c r="J83" s="117"/>
    </row>
    <row r="84" spans="1:10" ht="12.75">
      <c r="A84"/>
      <c r="B84"/>
      <c r="C84"/>
      <c r="D84"/>
      <c r="E84"/>
      <c r="F84"/>
      <c r="G84"/>
      <c r="H84"/>
      <c r="I84"/>
      <c r="J84" s="117"/>
    </row>
    <row r="85" spans="1:10" ht="12.75">
      <c r="A85"/>
      <c r="B85"/>
      <c r="C85"/>
      <c r="D85"/>
      <c r="E85"/>
      <c r="F85"/>
      <c r="G85"/>
      <c r="H85"/>
      <c r="I85"/>
      <c r="J85" s="117"/>
    </row>
    <row r="86" spans="1:10" ht="12.75">
      <c r="A86"/>
      <c r="B86"/>
      <c r="C86"/>
      <c r="D86"/>
      <c r="E86"/>
      <c r="F86"/>
      <c r="G86"/>
      <c r="H86"/>
      <c r="I86"/>
      <c r="J86" s="117"/>
    </row>
    <row r="87" spans="1:10" ht="12.75">
      <c r="A87"/>
      <c r="B87"/>
      <c r="C87"/>
      <c r="D87"/>
      <c r="E87"/>
      <c r="F87"/>
      <c r="G87"/>
      <c r="H87"/>
      <c r="I87"/>
      <c r="J87" s="117"/>
    </row>
    <row r="88" spans="1:9" ht="12.75">
      <c r="A88"/>
      <c r="B88"/>
      <c r="C88"/>
      <c r="D88"/>
      <c r="E88"/>
      <c r="F88"/>
      <c r="G88"/>
      <c r="H88"/>
      <c r="I88"/>
    </row>
  </sheetData>
  <mergeCells count="24">
    <mergeCell ref="A6:B8"/>
    <mergeCell ref="C6:D6"/>
    <mergeCell ref="E6:F6"/>
    <mergeCell ref="G6:H6"/>
    <mergeCell ref="A9:B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7:B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FVM</dc:creator>
  <cp:keywords/>
  <dc:description/>
  <cp:lastModifiedBy>FVM</cp:lastModifiedBy>
  <cp:lastPrinted>2007-06-11T15:13:36Z</cp:lastPrinted>
  <dcterms:created xsi:type="dcterms:W3CDTF">2006-06-28T06:33:54Z</dcterms:created>
  <dcterms:modified xsi:type="dcterms:W3CDTF">2007-06-11T15:18:43Z</dcterms:modified>
  <cp:category/>
  <cp:version/>
  <cp:contentType/>
  <cp:contentStatus/>
</cp:coreProperties>
</file>