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315" windowWidth="9285" windowHeight="11640" tabRatio="800" activeTab="0"/>
  </bookViews>
  <sheets>
    <sheet name="Title" sheetId="1" r:id="rId1"/>
    <sheet name="Conventions" sheetId="2" r:id="rId2"/>
    <sheet name="Table stucture" sheetId="3" r:id="rId3"/>
    <sheet name="T.0.1" sheetId="4" r:id="rId4"/>
    <sheet name="T.O.2" sheetId="5" r:id="rId5"/>
    <sheet name="T.1" sheetId="6" r:id="rId6"/>
    <sheet name="T.2" sheetId="7" r:id="rId7"/>
    <sheet name="T.3" sheetId="8" r:id="rId8"/>
    <sheet name="T.5.1" sheetId="9" r:id="rId9"/>
    <sheet name="T.5.2" sheetId="10" r:id="rId10"/>
    <sheet name="T.6" sheetId="11" r:id="rId11"/>
    <sheet name="E.1" sheetId="12" r:id="rId12"/>
    <sheet name="F" sheetId="13" r:id="rId13"/>
    <sheet name="H&amp;I.1" sheetId="14" r:id="rId14"/>
    <sheet name="X1&amp;X2" sheetId="15" r:id="rId15"/>
    <sheet name="AB" sheetId="16" r:id="rId16"/>
    <sheet name="AC" sheetId="17" r:id="rId17"/>
    <sheet name="T7" sheetId="18" r:id="rId18"/>
    <sheet name="ANNEX 1" sheetId="19" r:id="rId19"/>
    <sheet name="ANNEX 2" sheetId="20" r:id="rId20"/>
  </sheets>
  <externalReferences>
    <externalReference r:id="rId23"/>
  </externalReferences>
  <definedNames>
    <definedName name="_xlnm.Print_Area" localSheetId="15">'AB'!$A$1:$L$10</definedName>
    <definedName name="_xlnm.Print_Area" localSheetId="11">'E.1'!$A$1:$J$12</definedName>
    <definedName name="_xlnm.Print_Area" localSheetId="13">'H&amp;I.1'!$A$1:$R$34</definedName>
    <definedName name="_xlnm.Print_Area" localSheetId="8">'T.5.1'!$A$1:$I$47</definedName>
    <definedName name="_xlnm.Print_Area" localSheetId="9">'T.5.2'!$A$1:$M$47</definedName>
    <definedName name="_xlnm.Print_Area" localSheetId="2">'Table stucture'!$A$1:$L$61</definedName>
    <definedName name="_xlnm.Print_Area" localSheetId="0">'Title'!$A$1:$U$10</definedName>
    <definedName name="_xlnm.Print_Area" localSheetId="14">'X1&amp;X2'!$A$1:$I$30</definedName>
  </definedNames>
  <calcPr fullCalcOnLoad="1"/>
</workbook>
</file>

<file path=xl/comments8.xml><?xml version="1.0" encoding="utf-8"?>
<comments xmlns="http://schemas.openxmlformats.org/spreadsheetml/2006/main">
  <authors>
    <author>LenGeo</author>
  </authors>
  <commentList>
    <comment ref="A7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1310; 1320; 1330; 1410; 1420; 1430; 1441; 1443</t>
        </r>
      </text>
    </comment>
    <comment ref="A8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2011; 2012; 2013; 2021; 2022; 2023; 2031; 2032; 2033; 2034</t>
        </r>
      </text>
    </comment>
    <comment ref="A9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3110; 3120; 3130; 3141; 3143</t>
        </r>
      </text>
    </comment>
    <comment ref="A10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3211; 3212; 3213</t>
        </r>
      </text>
    </comment>
    <comment ref="A11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Magyarországon nem fordul elő</t>
        </r>
      </text>
    </comment>
    <comment ref="A12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3400; 6010; 6020; 6030; 6040; 6050; 6061; 6062; 8110; 8120; 8130; 8140; 8210; 8220; 8231; 8232</t>
        </r>
      </text>
    </comment>
    <comment ref="A13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4110; 4120</t>
        </r>
      </text>
    </comment>
    <comment ref="A14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4210; 4220; 4310; 4320</t>
        </r>
      </text>
    </comment>
    <comment ref="A15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5011; 5012; 5013</t>
        </r>
      </text>
    </comment>
    <comment ref="A16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5021; 5022; 5023</t>
        </r>
      </text>
    </comment>
    <comment ref="A17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4410; 4420; 4430; 4440; 5031; 5032; 7110; 7120; 7210; 7220; 7230</t>
        </r>
      </text>
    </comment>
    <comment ref="A18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9000</t>
        </r>
      </text>
    </comment>
  </commentList>
</comments>
</file>

<file path=xl/sharedStrings.xml><?xml version="1.0" encoding="utf-8"?>
<sst xmlns="http://schemas.openxmlformats.org/spreadsheetml/2006/main" count="1044" uniqueCount="523">
  <si>
    <t>i.1. Egyéb erdősítés (30. cikk, 1. francia bekezdés)</t>
  </si>
  <si>
    <t>Teljes erdősítés (h + i; telepítési költségek)</t>
  </si>
  <si>
    <t>Előrejelzés (teljes erdősítés)</t>
  </si>
  <si>
    <t>x. Kötelező előírások végrehajtása (Va. fejezet, 21a-c. cikk és a 740/2004 rendelet, 1. cikk (2))</t>
  </si>
  <si>
    <t>Nem beruházási típusú támogatás</t>
  </si>
  <si>
    <t>Környezet</t>
  </si>
  <si>
    <t>Irányelv</t>
  </si>
  <si>
    <t>Népegészségügy</t>
  </si>
  <si>
    <t>Állategészségügy</t>
  </si>
  <si>
    <t>Növényegészségügy</t>
  </si>
  <si>
    <t>Munkahelyi biztonság</t>
  </si>
  <si>
    <t>Beruházási típusú támogatás</t>
  </si>
  <si>
    <t>A jóváhagyott kérelmek teljes száma</t>
  </si>
  <si>
    <t>melyből nitrát</t>
  </si>
  <si>
    <t>A mezőgazdasági üzem típusa</t>
  </si>
  <si>
    <t>Az üzem mérete (ha)</t>
  </si>
  <si>
    <t>&lt; 5</t>
  </si>
  <si>
    <t xml:space="preserve"> 5-10</t>
  </si>
  <si>
    <t>&gt; 10</t>
  </si>
  <si>
    <t>T.7. Agrár-környezetvédelmi szerződések és a Natura 2000 alá tartozó mezőgazdasági terület: az agrár-környezetvédelmi vagy kompenzációs támogatási kifizetésben részesülő MHT aránya</t>
  </si>
  <si>
    <t>Összes MHT (ezer ha)</t>
  </si>
  <si>
    <t>Az agrár-környezetvédelmi szerződések alá tartozó MHT (ezer ha)</t>
  </si>
  <si>
    <t>Natura 2000 alá tartozó MHT (ezer ha) (1)</t>
  </si>
  <si>
    <t>melyből LFA-kifizetésben részesül</t>
  </si>
  <si>
    <t>melyből a 16. cikk szerinti kifizetésben részesül</t>
  </si>
  <si>
    <t>melyből agrár-környezetvédelmi kifizetésben részesül</t>
  </si>
  <si>
    <t>1257/99</t>
  </si>
  <si>
    <t>2078/92</t>
  </si>
  <si>
    <t>a (1) százalékában</t>
  </si>
  <si>
    <t>A gazdaságok osztályozása a termelés típusa szerint</t>
  </si>
  <si>
    <t>A gazdaság osztályozási típusa</t>
  </si>
  <si>
    <t>1: szakosodott szántóföldi növénytermesztés</t>
  </si>
  <si>
    <t>2 : szakosodott kertészet</t>
  </si>
  <si>
    <t>31 : szakosodott szőlészet</t>
  </si>
  <si>
    <t>32 : gyümölcsök és citrusfélék szakosodott termesztése</t>
  </si>
  <si>
    <t>33 : szakosodott olajbogyó-termesztés</t>
  </si>
  <si>
    <t>34: különféle állandó növénykultúrák termesztése vegyesen</t>
  </si>
  <si>
    <t>6: vegyes növénytermesztés</t>
  </si>
  <si>
    <t>8: növénytermesztés és állattartás vegyesen</t>
  </si>
  <si>
    <t>41 : szakosodott tejtermelés</t>
  </si>
  <si>
    <t>Szarvasmarha-nevelés és -hizlalás</t>
  </si>
  <si>
    <t>42 : szakosodott szarvasmarha-nevelés és -hizlalás</t>
  </si>
  <si>
    <t>501 : szakosodott sertésnevelés</t>
  </si>
  <si>
    <t>502 : szakosodott baromfinevelés</t>
  </si>
  <si>
    <t>43: szarvasmarha - tejtermelés, nevelés és hizlalás vegyesen</t>
  </si>
  <si>
    <t>44: juh, kecske és egyéb legeltetett állatok tartása</t>
  </si>
  <si>
    <t>503: különféle abrakfogyasztó állatok tartása vegyesen</t>
  </si>
  <si>
    <t>A fiatal (15-24 éves) foglalkoztatottak aránya a 15-64 éves foglalkoztatottakon belül</t>
  </si>
  <si>
    <t>7: vegyes állattartás</t>
  </si>
  <si>
    <t>Egyebek</t>
  </si>
  <si>
    <t>9 : nem besorolható gazdaságok</t>
  </si>
  <si>
    <t>MEGJEGYZÉSEK</t>
  </si>
  <si>
    <t>Termelői csoportok termelési szektor szerint</t>
  </si>
  <si>
    <t>Erdészeti termékek</t>
  </si>
  <si>
    <t>Halászati termékek</t>
  </si>
  <si>
    <t>* csak akkor kell feltüntetni a táblázatban, ha a vidékfejlesztés keretében finanszírozzák</t>
  </si>
  <si>
    <t>2004.06.23-i változat</t>
  </si>
  <si>
    <t>(FRSTD)</t>
  </si>
  <si>
    <t>II. rész</t>
  </si>
  <si>
    <t>A VIDÉKFEJLESZTÉSI PROGRAMOZÁS FELÜGYELETÉNEK EGYSÉGES MUTATÓIT TARTALMAZÓ TÁBLÁZATOK</t>
  </si>
  <si>
    <t>RDP</t>
  </si>
  <si>
    <t>2000-2006</t>
  </si>
  <si>
    <t>Felhasznált jelölések</t>
  </si>
  <si>
    <t>a. Színjelek</t>
  </si>
  <si>
    <t>Ki kell tölteni</t>
  </si>
  <si>
    <t>(világos türkiz)</t>
  </si>
  <si>
    <t>A program automatikusan kiszámolja</t>
  </si>
  <si>
    <t>(világoskék)</t>
  </si>
  <si>
    <t>Üresen kell hagyni</t>
  </si>
  <si>
    <t>(sárga)</t>
  </si>
  <si>
    <t>b. Kódjelek</t>
  </si>
  <si>
    <t>Nem alkalmazható</t>
  </si>
  <si>
    <t>NP</t>
  </si>
  <si>
    <t>Alkalmazható, de (még) nem hajtották végre</t>
  </si>
  <si>
    <t>NI</t>
  </si>
  <si>
    <t>Nincs számadat</t>
  </si>
  <si>
    <t>NA</t>
  </si>
  <si>
    <t>c. Országkódok</t>
  </si>
  <si>
    <t>d. Programtípusok</t>
  </si>
  <si>
    <t>AUSZTRIA</t>
  </si>
  <si>
    <t>AT</t>
  </si>
  <si>
    <t>Vidékfejlesztési program (Garanciarészleg)</t>
  </si>
  <si>
    <t>BELGIUM</t>
  </si>
  <si>
    <t>BE</t>
  </si>
  <si>
    <t>RDP modulációval (külön kezelendő)</t>
  </si>
  <si>
    <t>RDPmod</t>
  </si>
  <si>
    <t>CIPRUS</t>
  </si>
  <si>
    <t>CY</t>
  </si>
  <si>
    <t>Az 1. célkitűzés alá tartozó programba tartozó vidékfejlesztési intézkedések (Orientációs Részleg)</t>
  </si>
  <si>
    <t>Obj1</t>
  </si>
  <si>
    <t>CSEH KÖZTÁRSASÁG</t>
  </si>
  <si>
    <t>CZ</t>
  </si>
  <si>
    <t>A 2. célkitűzés alá tartozó programba tartozó vidékfejlesztési intézkedések (Garanciarészleg)</t>
  </si>
  <si>
    <t>Obj2</t>
  </si>
  <si>
    <t>DÁNIA</t>
  </si>
  <si>
    <t>DK</t>
  </si>
  <si>
    <t>EGYESÜLT KIRÁLYSÁG</t>
  </si>
  <si>
    <t>GB</t>
  </si>
  <si>
    <t>e. Régiókódok</t>
  </si>
  <si>
    <t>ÉSZTORSZÁG</t>
  </si>
  <si>
    <t>EE</t>
  </si>
  <si>
    <t>Lásd a magyarázó iránymutatásokat</t>
  </si>
  <si>
    <t>FINNORSZÁG</t>
  </si>
  <si>
    <t>FI</t>
  </si>
  <si>
    <t>FRANCIAORSZÁG</t>
  </si>
  <si>
    <t>FR</t>
  </si>
  <si>
    <t>GÖRÖGORSZÁG</t>
  </si>
  <si>
    <t>GR</t>
  </si>
  <si>
    <t>HOLLANDIA</t>
  </si>
  <si>
    <t>NL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</si>
  <si>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</si>
  <si>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</si>
  <si>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</si>
  <si>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</si>
  <si>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</si>
  <si>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</si>
  <si>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</si>
  <si>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</si>
  <si>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</si>
  <si>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</si>
  <si>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MAGYARORSZÁG</t>
  </si>
  <si>
    <t>HU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</si>
  <si>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</si>
  <si>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</si>
  <si>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</si>
  <si>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</si>
  <si>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</si>
  <si>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</si>
  <si>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</si>
  <si>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</si>
  <si>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</si>
  <si>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</si>
  <si>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</si>
  <si>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</si>
  <si>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</si>
  <si>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</si>
  <si>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</si>
  <si>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</si>
  <si>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Vidékfejlesztési felügyeleti mutatók táblázatai</t>
  </si>
  <si>
    <t>kód</t>
  </si>
  <si>
    <t>Általános táblázatok</t>
  </si>
  <si>
    <t>T.0.1.</t>
  </si>
  <si>
    <t>Háttérinformáció</t>
  </si>
  <si>
    <t>T.0.2.</t>
  </si>
  <si>
    <t>Programozott intézkedések</t>
  </si>
  <si>
    <t>T.1.</t>
  </si>
  <si>
    <t>A programozási terület sajátosságai</t>
  </si>
  <si>
    <t>T.2.</t>
  </si>
  <si>
    <t>A programozási terület földhasználata</t>
  </si>
  <si>
    <t>T.3.</t>
  </si>
  <si>
    <t>A mezőgazdasági üzemek profilja a programozási területen</t>
  </si>
  <si>
    <t>T.4.</t>
  </si>
  <si>
    <t>Előrejelzések</t>
  </si>
  <si>
    <t>T.5.</t>
  </si>
  <si>
    <t>A támogatási intézkedések földrajzi megoszlása</t>
  </si>
  <si>
    <t>T.5.1.</t>
  </si>
  <si>
    <t>Az 1. és a 2. célkitűzés alá tartozó és az azokon kívül eső területek szerint</t>
  </si>
  <si>
    <t>T.5.2.</t>
  </si>
  <si>
    <t>Az 1257/1999/EK rendelet 16-20. cikkeiben meghatározott területek szerint</t>
  </si>
  <si>
    <t>T.6.</t>
  </si>
  <si>
    <t>Pénzügyi felügyelet</t>
  </si>
  <si>
    <t>Intézkedési táblázatok</t>
  </si>
  <si>
    <t>a.</t>
  </si>
  <si>
    <t>Mezőgazdasági üzemekbe történő beruházás (I. fejezet, 4-7. cikk)</t>
  </si>
  <si>
    <t>a.1.</t>
  </si>
  <si>
    <t>A termelés típusa szerinti lebontás</t>
  </si>
  <si>
    <t>a.2.</t>
  </si>
  <si>
    <t>A beruházás típusa szerinti lebontás</t>
  </si>
  <si>
    <t>b.</t>
  </si>
  <si>
    <t>Fiatal gazdálkodók tevékenységének megkezdése (II. fejezet, 8. cikk)</t>
  </si>
  <si>
    <t>b.1.</t>
  </si>
  <si>
    <t>Induló támogatás termelési típus szerint</t>
  </si>
  <si>
    <t>b.2.</t>
  </si>
  <si>
    <t>Kérelmek korkategória szerint</t>
  </si>
  <si>
    <t>c.</t>
  </si>
  <si>
    <t>c. Képzés (III. fejezet, 9. cikk)</t>
  </si>
  <si>
    <t>d.</t>
  </si>
  <si>
    <t>d. Korengedményes nyugdíj (IV. fejezet, 10-12. cikk)</t>
  </si>
  <si>
    <t>d.1.</t>
  </si>
  <si>
    <t>d.1. Kedvezményezett-típus</t>
  </si>
  <si>
    <t>d.2.</t>
  </si>
  <si>
    <t>Korkategória szerinti új kérelmek</t>
  </si>
  <si>
    <t>e.</t>
  </si>
  <si>
    <t>Hátrányos helyzetű térségek és környezetvédelmi korlátozások által érintett térségek (V. fejezet, 13-21. cikk)</t>
  </si>
  <si>
    <t>e.1.</t>
  </si>
  <si>
    <t>Hátrányos helyzetű térségek (mezőgazdasági üzemek, melyek meghatározó LFA-besorolásuk szerint kompenzációs támogatásban részesülnek)</t>
  </si>
  <si>
    <t>e.2.</t>
  </si>
  <si>
    <t>Környezetvédelmi korlátozások által érintett térségek (a 16. cikk szerinti kifizetésekben részesülő gazdaságok)</t>
  </si>
  <si>
    <t>f.</t>
  </si>
  <si>
    <t>Agrár-környezetvédelem és állatjólét (VI. fejezet, 22-24. cikk)</t>
  </si>
  <si>
    <t>g.</t>
  </si>
  <si>
    <t>A mezőgazdasági termékek feldolgozásának és forgalomba hozatalának javítása (VII. fejezet, 25-28. cikk)</t>
  </si>
  <si>
    <t>g.1.</t>
  </si>
  <si>
    <t>Lebontás szektor szerint</t>
  </si>
  <si>
    <t>g.2.</t>
  </si>
  <si>
    <t>Lebontás a beruházás célkitűzése szerint</t>
  </si>
  <si>
    <t>h.</t>
  </si>
  <si>
    <t>Mezőgazdasági földterület erdősítése (VIII. fejezet, 31. cikk)</t>
  </si>
  <si>
    <t>i.</t>
  </si>
  <si>
    <t>Egyéb erdősítési intézkedések (VIII. fejezet, 30. és 32. cikk)</t>
  </si>
  <si>
    <t>i.1.</t>
  </si>
  <si>
    <t>Egyéb erdősítés (VIII. fejezet, 30. cikk, 1. francia bekezdés)</t>
  </si>
  <si>
    <t>i.2.</t>
  </si>
  <si>
    <t xml:space="preserve">(30. cikk, egyéb francia bekezdések és 32. cikk) </t>
  </si>
  <si>
    <t>j.-w.</t>
  </si>
  <si>
    <t>A vidéki térségek alkalmazkodásának és fejlődésének elősegítése (IX. fejezet, 33. cikk)</t>
  </si>
  <si>
    <t>j.</t>
  </si>
  <si>
    <t>Talajjavítás</t>
  </si>
  <si>
    <t>k.</t>
  </si>
  <si>
    <t>Tagosítás</t>
  </si>
  <si>
    <t>l.</t>
  </si>
  <si>
    <t>Gazdaságok tehermentesítésére és ügyvezetésére irányuló szolgáltatások bevezetése, mezőgazdasági tanácsadó és külterjesítési szolgáltatások</t>
  </si>
  <si>
    <t>m.</t>
  </si>
  <si>
    <t>Minőségi mezőgazdasági termékek forgalmazása, ideértve a minőségi rendszerek létrehozását is</t>
  </si>
  <si>
    <t>n.</t>
  </si>
  <si>
    <t>A vidéki gazdaság és lakosság számára nyújtott alapszolgáltatások</t>
  </si>
  <si>
    <t>o.</t>
  </si>
  <si>
    <t>Falumegújítás és -fejlesztés, valamint a vidéki kulturális örökség védelme és megőrzése</t>
  </si>
  <si>
    <t>p.</t>
  </si>
  <si>
    <t>A mezőgazdasági és a mezőgazdasághoz közel álló tevékenységek diverzifikációja sokféle tevékenység lehetővé tétele érdekében, illetve alternatív bevételi források létesítése érdekében</t>
  </si>
  <si>
    <t>q.</t>
  </si>
  <si>
    <t>Mezőgazdasági vízkészlet-gazdálkodás</t>
  </si>
  <si>
    <t>r.</t>
  </si>
  <si>
    <t>A mezőgazdaság fejlesztéséhez kapcsolódó infrastruktúra fejlesztése és bővítése</t>
  </si>
  <si>
    <t>s.</t>
  </si>
  <si>
    <t>Idegenforgalmi és kézműipari tevékenységek ösztönzése</t>
  </si>
  <si>
    <t>t.</t>
  </si>
  <si>
    <t>A mezőgazdasággal, erdészettel és tájrendezéssel, valamint az állatok kíméletének fokozásával kapcsolatos környezetvédelem</t>
  </si>
  <si>
    <t>u.</t>
  </si>
  <si>
    <t>A természeti katasztrófák által sújtott mezőgazdasági termelési potenciál helyreállítása, valamint megfelelő megelőző eszközök bevezetése</t>
  </si>
  <si>
    <t>v.</t>
  </si>
  <si>
    <t>Pénzügyi tervezés</t>
  </si>
  <si>
    <t>w.</t>
  </si>
  <si>
    <t>Az integrált vidékfejlesztési stratégiák helyi partnerek által történő igazgatása</t>
  </si>
  <si>
    <t>x.</t>
  </si>
  <si>
    <t>Kötelező előírások végrehajtása (Va. fejezet, 21a-c. cikk és a 740/2004 rendelet, 1. cikk (2))</t>
  </si>
  <si>
    <t>x.1.</t>
  </si>
  <si>
    <t xml:space="preserve">Kötelező előírások végrehajtása (Va. fejezet, 21a-c. cikk) </t>
  </si>
  <si>
    <t>x.2.</t>
  </si>
  <si>
    <t>Kötelező előírások végrehajtása (740/2004 rendelet, 1. cikk (2))</t>
  </si>
  <si>
    <t>y.</t>
  </si>
  <si>
    <t>A mezőgazdasági tanácsadó szolgáltatások igénybevétele (Va. fejezet, 21d. cikk)</t>
  </si>
  <si>
    <t>z.</t>
  </si>
  <si>
    <t>Részvétel az élelmiszer-minőségi rendszerekben (VIa. fejezet, 24. cikk)</t>
  </si>
  <si>
    <t>aa.</t>
  </si>
  <si>
    <t>A minőségi termékek támogatása (VIa. fejezet, 24. cikk)</t>
  </si>
  <si>
    <t>ab.</t>
  </si>
  <si>
    <t>Szerkezetátalakítás alatt álló, részben önellátó mezőgazdasági üzemek részére nyújtott támogatás (IXa. fejezet, 33b. cikk)</t>
  </si>
  <si>
    <t>ac.</t>
  </si>
  <si>
    <t>Termelői csoportok (IXa. fejezet, 33d. cikk)</t>
  </si>
  <si>
    <t>ad.</t>
  </si>
  <si>
    <t>LEADER+ típus intézkedés (33. cikk f)</t>
  </si>
  <si>
    <t>Vegyes táblázat</t>
  </si>
  <si>
    <t>T.7.</t>
  </si>
  <si>
    <t>Az agrár-környezetvédelmi szerződések és a Natura 2000 szerinti mezőgazdasági terület: az agrár-környezetvédelmi vagy kompenzációs támogatási kifizetésekben részesülő MHT aránya</t>
  </si>
  <si>
    <t>T.0.1. Háttérinformáció</t>
  </si>
  <si>
    <t>Programtípus</t>
  </si>
  <si>
    <t>Ország:</t>
  </si>
  <si>
    <t>Régió:</t>
  </si>
  <si>
    <t>Obj 1.</t>
  </si>
  <si>
    <t>A beszámoló éve:</t>
  </si>
  <si>
    <t>Programazonosító:</t>
  </si>
  <si>
    <t>Kapcsolattartó:</t>
  </si>
  <si>
    <t>név</t>
  </si>
  <si>
    <t>Dr. Maácz Miklós,</t>
  </si>
  <si>
    <t>intézmény</t>
  </si>
  <si>
    <t>Földművelésügyi és Vidékfejlesztési Minisztérium</t>
  </si>
  <si>
    <t>e-mail</t>
  </si>
  <si>
    <t>MaaczM@fvm.hu</t>
  </si>
  <si>
    <t>telefon</t>
  </si>
  <si>
    <t>0036-1-301-4829</t>
  </si>
  <si>
    <t>T.0.2. Programozott intézkedések</t>
  </si>
  <si>
    <t>táblázatok</t>
  </si>
  <si>
    <t>státusz</t>
  </si>
  <si>
    <t>a. Mezőgazdasági üzemekbe történő beruházás (I. fejezet, 4-7. cikk)</t>
  </si>
  <si>
    <t>a.1. és a.2.</t>
  </si>
  <si>
    <t>b. Fiatal gazdálkodók tevékenységének megkezdése (II. fejezet, 8. cikk)</t>
  </si>
  <si>
    <t>b.1. és b.2.</t>
  </si>
  <si>
    <t>d.1. és d.2.</t>
  </si>
  <si>
    <t>e.1. Hátrányos helyzetű térségek (V. fejezet, 13-20. cikk)</t>
  </si>
  <si>
    <t>X</t>
  </si>
  <si>
    <t>e.2 Környezetvédelmi korlátozások által érintett térségek (V. fejezet, 16. cikk)</t>
  </si>
  <si>
    <t>f. Agrár-környezetvédelem és állatjólét (VI. fejezet, 22-24. cikk)</t>
  </si>
  <si>
    <t>g. A mezőgazdasági termékek feldolgozásának és forgalomba hozatalának javítása (VII. fejezet, 25-28. cikk)</t>
  </si>
  <si>
    <t>g.1. és g.2.</t>
  </si>
  <si>
    <t>i.1. Egyéb erdősítés (VIII. fejezet, 30. cikk, 1. francia bekezdés)</t>
  </si>
  <si>
    <t>i.2. Egyéb erdősítési intézkedések (VIII. fejezet, 30. cikk, egyéb francia bekezdések és 32. cikk)</t>
  </si>
  <si>
    <t>j. Talajjavítás és k.Tagosítás (IX. fejezet, 33. cikk).</t>
  </si>
  <si>
    <t>j. és k.</t>
  </si>
  <si>
    <t>l. Gazdaságok tehermentesítésére és ügyvezetésére irányuló szolgáltatások bevezetése, mezőgazdasági tanácsadó és külterjesítési szolgáltatások (IX. fejezet, 33. cikk)</t>
  </si>
  <si>
    <t>l. és m.</t>
  </si>
  <si>
    <t>m. Minőségi mezőgazdasági termékek forgalmazása, a minőségi rendszerek létrehozását is beleértve (IX. fejezet, 33. cikk)</t>
  </si>
  <si>
    <t>n. A vidéki gazdaság és lakosság számára nyújtott alapszolgáltatások (IX. fejezet, 33. cikk)</t>
  </si>
  <si>
    <t>n. és o.</t>
  </si>
  <si>
    <t>o. Falumegújítás és -fejlesztés, valamint a vidéki kulturális örökség védelme és megőrzése (IX. fejezet, 33. cikk)</t>
  </si>
  <si>
    <t>p. A mezőgazdasági és a mezőgazdasághoz közel álló tevékenységek diverzifikációja sokféle tevékenység lehetővé tétele érdekében, illetve alternatív bevételi források létesítése érdekében (IX. fejezet, 33. cikk)</t>
  </si>
  <si>
    <t>p. és q.</t>
  </si>
  <si>
    <t>q. Mezőgazdasági vízkészlet-gazdálkodás (IX. fejezet, 33. cikk)</t>
  </si>
  <si>
    <t>r. A mezőgazdaság fejlesztéséhez kapcsolódó infrastruktúra fejlesztése és bővítése (IX. fejezet, 33. cikk)</t>
  </si>
  <si>
    <t>r. és s.</t>
  </si>
  <si>
    <t>s. Idegenforgalmi és kézműipari tevékenységek ösztönzése (IX. fejezet, 33. cikk)</t>
  </si>
  <si>
    <t>t. A mezőgazdasággal, erdészettel és tájrendezéssel, valamint az állatok kíméletének fokozásával kapcsolatos környezetvédelem (IX. fejezet, 33. cikk)</t>
  </si>
  <si>
    <t>t. és u. és v.</t>
  </si>
  <si>
    <t>u. A természeti katasztrófák által sújtott mezőgazdasági termelési potenciál helyreállítása, valamint megfelelő megelőző eszközök bevezetése (IX. fejezet, 33. cikk)</t>
  </si>
  <si>
    <t>v. Pénzügyi tervezés (IX. fejezet, 33. cikk)</t>
  </si>
  <si>
    <t>w. Az integrált vidékfejlesztési stratégiák helyi partnerek által történő igazgatása (IX. fejezet, 33. cikk)</t>
  </si>
  <si>
    <t xml:space="preserve">x.1. Kötelező előírások végrehajtása (Va. fejezet, 21a-c. cikk) </t>
  </si>
  <si>
    <t>x.2. Kötelező előírások végrehajtása (740/2004 rendelet, 1. cikk (2))</t>
  </si>
  <si>
    <t>y. A mezőgazdasági tanácsadó szolgáltatások igénybevétele (Va. fejezet, 21d. cikk)</t>
  </si>
  <si>
    <t>z. Részvétel az élelmiszer-minőségi rendszerekben (VIa. fejezet, 24. cikk)</t>
  </si>
  <si>
    <t>aa. A minőségi termékek támogatása (VIa. fejezet, 24. cikk)</t>
  </si>
  <si>
    <t>ab. Szerkezetátalakítás alatt álló, részben önellátó mezőgazdasági üzemek részére nyújtott támogatás (IXa. fejezet, 33b. cikk)</t>
  </si>
  <si>
    <t>ac. Termelői csoportok (IXa. fejezet, 33d. cikk)</t>
  </si>
  <si>
    <t>ad. LEADER + típusintézkedés (33. cikk f)</t>
  </si>
  <si>
    <t>T.1. A programozási terület sajátosságai</t>
  </si>
  <si>
    <t>Mutató</t>
  </si>
  <si>
    <t>Referenciaév</t>
  </si>
  <si>
    <t>Az egy főre jutó GDP (EUR)</t>
  </si>
  <si>
    <t xml:space="preserve">GDP (a nemzeti átlag százalékában) </t>
  </si>
  <si>
    <t>A mezőgazdaság részesedése a GDP-ben (%)</t>
  </si>
  <si>
    <t>Egy főre jutó átlagjövedelem (EUR)</t>
  </si>
  <si>
    <t>városi népesség</t>
  </si>
  <si>
    <t>vidéki népesség</t>
  </si>
  <si>
    <t>mezőgazdasági népesség</t>
  </si>
  <si>
    <t>összes</t>
  </si>
  <si>
    <t>Népsűrűség (lakos/km²)</t>
  </si>
  <si>
    <t>Migrációs egyensúly (nettó eredmény, ezer főre)</t>
  </si>
  <si>
    <t>teljes programozási terület</t>
  </si>
  <si>
    <t>vidéki területek</t>
  </si>
  <si>
    <t>városi</t>
  </si>
  <si>
    <t>vidéki</t>
  </si>
  <si>
    <t>melyből gazdálkodó</t>
  </si>
  <si>
    <t>melyből részmunkaidős gazdálkodó</t>
  </si>
  <si>
    <t>Aktív népesség (ezer fő)</t>
  </si>
  <si>
    <t>Munkanélküliségi ráta (%)</t>
  </si>
  <si>
    <t>Nők foglalkoztatási rátája (az aktív népesség százalékában)</t>
  </si>
  <si>
    <t>Férfiak foglalkoztatási rátája (az aktív népesség százalékában)</t>
  </si>
  <si>
    <t>Fiatalok foglalkoztatási rátája (az aktív népesség százalékában)</t>
  </si>
  <si>
    <t>T.2. A programozási terület földhasználata</t>
  </si>
  <si>
    <t>ezer ha</t>
  </si>
  <si>
    <t>a MHT %-a</t>
  </si>
  <si>
    <t>az összes %-a</t>
  </si>
  <si>
    <t>Szántóterület</t>
  </si>
  <si>
    <t>Állandó kultúrák</t>
  </si>
  <si>
    <t>Állandó legelő</t>
  </si>
  <si>
    <t>Teljes MHT</t>
  </si>
  <si>
    <t>Erdők és más fás területek</t>
  </si>
  <si>
    <t>Egyéb felhasználás</t>
  </si>
  <si>
    <t>ÖSSZESEN</t>
  </si>
  <si>
    <t>T.3. A mezőgazdasági üzemek profilja a programozási területen</t>
  </si>
  <si>
    <t>Referenciaév:</t>
  </si>
  <si>
    <t>Fő termelési típus</t>
  </si>
  <si>
    <t>Mezőgazdasági üzemek száma (ezer)</t>
  </si>
  <si>
    <t>Mezőgazdasági hasznosítású terület (ezer ha)</t>
  </si>
  <si>
    <t>Számosállategység (ezer)</t>
  </si>
  <si>
    <t>A gazdálkodók száma (ezer)</t>
  </si>
  <si>
    <t>Összesen</t>
  </si>
  <si>
    <t>gazdálkodók &lt; 40</t>
  </si>
  <si>
    <t>%</t>
  </si>
  <si>
    <t>gazdálkodók ≥ 55</t>
  </si>
  <si>
    <t>Szántóföldi növénytermesztés</t>
  </si>
  <si>
    <t>Kertészet</t>
  </si>
  <si>
    <t>Szőlészet</t>
  </si>
  <si>
    <t>Gyümölcstermesztés</t>
  </si>
  <si>
    <t>Olajbogyó-termesztés</t>
  </si>
  <si>
    <t>Egyéb üzemek (beleértve a vegyes üzemeket is)</t>
  </si>
  <si>
    <t>Tejtermelés</t>
  </si>
  <si>
    <t>Szarvasmarhanevelés és -hizlalás</t>
  </si>
  <si>
    <t>Sertéstartás</t>
  </si>
  <si>
    <t>Baromfitartás</t>
  </si>
  <si>
    <t>Élőállat-tartás egyéb formái</t>
  </si>
  <si>
    <t>Egyéb (nem besorolható)</t>
  </si>
  <si>
    <t>Intézkedés</t>
  </si>
  <si>
    <t>Jóváhagyott kérelmek száma</t>
  </si>
  <si>
    <t>Összes támogatható költség (ezer EUR)</t>
  </si>
  <si>
    <t>A vállalt közkiadás összege (ezer EUR)</t>
  </si>
  <si>
    <t>melyből EMOGA</t>
  </si>
  <si>
    <t>T.5. A támogatás földrajzi megoszlása</t>
  </si>
  <si>
    <t>T.5.1. Az 1. és a 2. célkitűzés alá tartozó és az azokon kívül eső területek szerint</t>
  </si>
  <si>
    <r>
      <t>Intézkedések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(zárójelben a 1257/1999/EK rendelet hivatkozott cikkei)</t>
    </r>
  </si>
  <si>
    <t>1. célkitűzés szerinti terület</t>
  </si>
  <si>
    <t>2. célkitűzés szerinti terület</t>
  </si>
  <si>
    <t>Az 1. és 2. célkitűzésen kívül eső terület</t>
  </si>
  <si>
    <t>a</t>
  </si>
  <si>
    <t xml:space="preserve">b =a/g </t>
  </si>
  <si>
    <t>c</t>
  </si>
  <si>
    <t xml:space="preserve">  d = c/g</t>
  </si>
  <si>
    <t>e</t>
  </si>
  <si>
    <t>f = e/g</t>
  </si>
  <si>
    <t>g =a+c+e</t>
  </si>
  <si>
    <t>Mezőgazdasági üzemek teljes száma</t>
  </si>
  <si>
    <t>a. Mezőgazdasági üzemekbe történő beruházás (4-7. cikk)</t>
  </si>
  <si>
    <t>Vállalt közkiadás (ezer EUR)</t>
  </si>
  <si>
    <t>b. Fiatal gazdálkodók tevékenységének megkezdése (8. cikk)</t>
  </si>
  <si>
    <t>c. Képzés (9. cikk)</t>
  </si>
  <si>
    <t>d. Korengedményes nyugdíj (10-12. cikk)</t>
  </si>
  <si>
    <t>Megállapodások száma</t>
  </si>
  <si>
    <t>e.1 Hátrányos helyzetű térségek (13-20. cikk)</t>
  </si>
  <si>
    <t>Támogatott gazdaságok száma</t>
  </si>
  <si>
    <t>e.2 Környezetvédelmi korlátozások által érintett térségek (13-20. cikk)</t>
  </si>
  <si>
    <t>f. Agrár-környezetvédelem és állatjólét (22-24. cikk)</t>
  </si>
  <si>
    <t>Szerződések száma</t>
  </si>
  <si>
    <t>g. A mezőgazdasági termékek feldolgozásának és forgalomba hozatalának javítása (25-28. cikk)</t>
  </si>
  <si>
    <t>h. Mezőgazdasági földterület erdősítése (31. cikk) (telepítési költségek)</t>
  </si>
  <si>
    <t>i. Egyéb erdősítés (30. és 32. cikk) (i.1 és i.2)</t>
  </si>
  <si>
    <t>j-w. A vidéki térségek alkalmazkodásának és fejlődésének elősegítése (IX. fejezet, 33. cikk)</t>
  </si>
  <si>
    <t xml:space="preserve">x.1 Kötelező előírások végrehajtása (Va. fejezet, 21a-c. cikk) </t>
  </si>
  <si>
    <t>Jóváhagyott kérelmek összes száma</t>
  </si>
  <si>
    <t>x.2  Kötelező előírások végrehajtása (740/2004 rendelet, 1. cikk (2))</t>
  </si>
  <si>
    <t>Teljes vállalt közkiadás</t>
  </si>
  <si>
    <t>T.5.2. A 1257/1999/EK rendelet 16-20. cikkeiben meghatározott területek szerint</t>
  </si>
  <si>
    <t>Intézkedések</t>
  </si>
  <si>
    <t>Normális terület</t>
  </si>
  <si>
    <t>Hátrányos helyzetű térségek</t>
  </si>
  <si>
    <t>Hegyvidéki térségek</t>
  </si>
  <si>
    <t>Egyéb kedvezőtlen helyzetű térségek</t>
  </si>
  <si>
    <t>Egyedi hátrányok által érintett térségek</t>
  </si>
  <si>
    <t>Összes LFA</t>
  </si>
  <si>
    <t>b=a/k</t>
  </si>
  <si>
    <t>d=c/k</t>
  </si>
  <si>
    <t>f=e/k</t>
  </si>
  <si>
    <t>g</t>
  </si>
  <si>
    <t>h=g/k</t>
  </si>
  <si>
    <t>i</t>
  </si>
  <si>
    <t>j=i/k</t>
  </si>
  <si>
    <t>k=a+i</t>
  </si>
  <si>
    <t>A mezőgazdasági üzemek összes száma</t>
  </si>
  <si>
    <t>ab. Semi-subsistence farms undergoing restructuring (Ch.IXa, art.33b)</t>
  </si>
  <si>
    <t>T.6. Pénzügyi felügyelet</t>
  </si>
  <si>
    <t>A kedvezményezett által viselt teljes költségek (ezer EUR)</t>
  </si>
  <si>
    <t>Melyből EMOGA</t>
  </si>
  <si>
    <t>1. célkitűzés</t>
  </si>
  <si>
    <t>2. célkitűzés</t>
  </si>
  <si>
    <t>Nem 1. és 2. célkitűzés</t>
  </si>
  <si>
    <t>j. Talajjavítás (33. cikk)</t>
  </si>
  <si>
    <t>k. Tagosítás (33. cikk)</t>
  </si>
  <si>
    <t>l. Gazdaságok tehermentesítésére és ügyvezetésére irányuló szolgáltatások bevezetése, mezőgazdasági tanácsadó és külterjesítési szolgáltatások (33. cikk)</t>
  </si>
  <si>
    <t>m. Minőségi mezőgazdasági termékek forgalmazása, a minőségi rendszerek létrehozását is beleértve (33. cikk)</t>
  </si>
  <si>
    <t>n. A vidéki gazdaság és lakosság számára nyújtott alapszolgáltatások (33. cikk)</t>
  </si>
  <si>
    <t>o. Falumegújítás és -fejlesztés, valamint a vidéki kulturális örökség védelme és megőrzése (33. cikk)</t>
  </si>
  <si>
    <t>p. A mezőgazdasági és a mezőgazdasághoz közel álló tevékenységek diverzifikációja sokféle tevékenység lehetővé tétele érdekében, illetve alternatív bevételi források létesítése érdekében (33. cikk)</t>
  </si>
  <si>
    <t>q. Mezőgazdasági vízkészlet-gazdálkodás (33. cikk)</t>
  </si>
  <si>
    <t>r. A mezőgazdaság fejlesztéséhez kapcsolódó infrastruktúra fejlesztése és bővítése (33. cikk)</t>
  </si>
  <si>
    <t>s. Idegenforgalmi és kézműipari tevékenységek ösztönzése (33. cikk)</t>
  </si>
  <si>
    <t>t. A mezőgazdasággal, erdészettel és tájrendezéssel, valamint az állatok kíméletének fokozásával kapcsolatos környezetvédelem (33. cikk)</t>
  </si>
  <si>
    <t>u. A természeti katasztrófák által sújtott mezőgazdasági termelési potenciál helyreállítása, valamint megfelelő megelőző eszközök bevezetése (33. cikk)</t>
  </si>
  <si>
    <t>v. Pénzügyi tervezés (33. cikk)</t>
  </si>
  <si>
    <t>w. Az integrált vidékfejlesztési stratégiák helyi partnerek által történő igazgatása (33. cikk)</t>
  </si>
  <si>
    <t>Előrejelzés (összesen)</t>
  </si>
  <si>
    <t>Egyéb</t>
  </si>
  <si>
    <t>A jóváhagyott kérelmek száma</t>
  </si>
  <si>
    <t>Előrejelzés</t>
  </si>
  <si>
    <t>A kedvezményezettek által viselt összes költség (ezer EUR)</t>
  </si>
  <si>
    <t>melyből új kérelem</t>
  </si>
  <si>
    <t>A kifizetések átlagos összege (EUR)</t>
  </si>
  <si>
    <t>Vállalt közkiadás összege (ezer EUR)</t>
  </si>
  <si>
    <t>melyből új</t>
  </si>
  <si>
    <t>e. Hátrányos helyzetű térségek és környezetvédelmi korlátozások által érintett térségek (V. fejezet, 13-20. cikk)</t>
  </si>
  <si>
    <t>e.1. Hátrányos helyzetű térségek (mezőgazdasági üzemek, melyek meghatározó LFA-besorolásuk szerint kompenzációs támogatásban részesülnek)</t>
  </si>
  <si>
    <t>Térségtípus</t>
  </si>
  <si>
    <t>A kompenzációs támogatásban részesülő hektárok száma (ezer ha)</t>
  </si>
  <si>
    <t>üzemenként</t>
  </si>
  <si>
    <t>ha-nként</t>
  </si>
  <si>
    <t>melyből Natura 2000 terület</t>
  </si>
  <si>
    <t>Előrejelzés (összes)</t>
  </si>
  <si>
    <t>Cselekvés</t>
  </si>
  <si>
    <t>melyből új szerződés</t>
  </si>
  <si>
    <t>hektárok száma</t>
  </si>
  <si>
    <t>Átlagos támogatás ha-nként (EUR)</t>
  </si>
  <si>
    <t>szerződés szerint</t>
  </si>
  <si>
    <t>biogazdálkodás</t>
  </si>
  <si>
    <t>egynyári növények</t>
  </si>
  <si>
    <t>évelő növények (szakosított)</t>
  </si>
  <si>
    <t>egyéb</t>
  </si>
  <si>
    <r>
      <t>egyéb inputcsökkentés</t>
    </r>
    <r>
      <rPr>
        <sz val="10"/>
        <rFont val="Arial"/>
        <family val="2"/>
      </rPr>
      <t xml:space="preserve"> (beleértve az integrált termelést is)</t>
    </r>
  </si>
  <si>
    <t>vetésforgó</t>
  </si>
  <si>
    <t>külterjesítés</t>
  </si>
  <si>
    <t>táj/természet (megőrzés, helyreállítás, létesítés)</t>
  </si>
  <si>
    <t xml:space="preserve">a génerózió által veszélyeztetett növényfajták </t>
  </si>
  <si>
    <t>egyéb cselekvések</t>
  </si>
  <si>
    <t>számosállategységek száma</t>
  </si>
  <si>
    <t>Átlagos támogatás SZÁE-nként (EUR)</t>
  </si>
  <si>
    <t>A tenyésztésből történő kivonás veszélye által fenyegetett fajták</t>
  </si>
  <si>
    <t>szarvarmarha</t>
  </si>
  <si>
    <t>juh</t>
  </si>
  <si>
    <t>kecske</t>
  </si>
  <si>
    <t>lófélék</t>
  </si>
  <si>
    <t>sertés</t>
  </si>
  <si>
    <t>baromfi</t>
  </si>
  <si>
    <t>vegyes</t>
  </si>
  <si>
    <t>Állatjólét</t>
  </si>
  <si>
    <t>ÖSSZESEN (a teljes intézkedés)</t>
  </si>
  <si>
    <r>
      <t>Előrejelzés</t>
    </r>
    <r>
      <rPr>
        <i/>
        <sz val="10"/>
        <rFont val="Arial"/>
        <family val="2"/>
      </rPr>
      <t xml:space="preserve"> (a teljes intézkedés)</t>
    </r>
  </si>
  <si>
    <t>Régi kötelezettségvállalások (2078/92)</t>
  </si>
  <si>
    <t>hektárok/számosállategységek száma</t>
  </si>
  <si>
    <t>Átlagos támogatés ha-nként/SZÁE-nként (EUR)</t>
  </si>
  <si>
    <t>növényi termékek/egyéb</t>
  </si>
  <si>
    <t>melyből biogazdálkodás</t>
  </si>
  <si>
    <t>veszélyeztetett fajták</t>
  </si>
  <si>
    <t>Hús</t>
  </si>
  <si>
    <t>Tej és tejtermékek</t>
  </si>
  <si>
    <t>Gabona</t>
  </si>
  <si>
    <t>Olajnövények</t>
  </si>
  <si>
    <t>h. Mezőgazdasági földterület erdősítése (VIII. fejezet, 31. cikk) és i.1 Egyéb erdősítés (VIII. fejezet, 30. cikk, 1. francia bekezdés)</t>
  </si>
  <si>
    <t>h. Mezőgazdasági földterület erdősítése (31. cikk)</t>
  </si>
  <si>
    <t>Támogatástípus</t>
  </si>
  <si>
    <t>megállapodások száma</t>
  </si>
  <si>
    <t>Támogatott terület (ezer ha)</t>
  </si>
  <si>
    <t>melyből új (ezer ha)</t>
  </si>
  <si>
    <t>A támogatás ha-nkénti átlagos összege (EUR)</t>
  </si>
  <si>
    <t>Gondozási költségek</t>
  </si>
  <si>
    <t>Bevételkiesés</t>
  </si>
  <si>
    <t>Régi kötelezettségvállalások 2080/92</t>
  </si>
  <si>
    <t>Telepítési költségek fafajták szerint:</t>
  </si>
  <si>
    <t>Magán</t>
  </si>
  <si>
    <t>Állami</t>
  </si>
  <si>
    <t>Tűlevelűek</t>
  </si>
  <si>
    <t>Lomblevelűek</t>
  </si>
  <si>
    <t>Vegyes ültetvények (&gt; 25% másodlagos fajták esetén)</t>
  </si>
  <si>
    <t>Gyors növésű ültetvények</t>
  </si>
  <si>
    <r>
      <t xml:space="preserve">Gyümölcsök*, zöldségek* és </t>
    </r>
    <r>
      <rPr>
        <b/>
        <sz val="10"/>
        <rFont val="Arial"/>
        <family val="2"/>
      </rPr>
      <t>burgonya</t>
    </r>
  </si>
  <si>
    <r>
      <t>T.5.1., és T.6.  x.1. és x.2. soraiban, és a X1&amp;X2 táblázatban</t>
    </r>
    <r>
      <rPr>
        <sz val="10"/>
        <rFont val="Arial CE"/>
        <family val="0"/>
      </rPr>
      <t xml:space="preserve"> feltüntetett két támogatási típust egy jogcímként hajtjuk végre, ezért vannak olyan kérelmek, amelyek mindkét intézkedés-típusra vonatkoznak, ezért a megadott kérelemszám duplikáltan tartalmazza azokat.</t>
    </r>
  </si>
  <si>
    <t>Népesség (ezer lakos)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</si>
</sst>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#,##0.0__"/>
    <numFmt numFmtId="167" formatCode="#,##0__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0">
    <font>
      <sz val="10"/>
      <name val="Arial CE"/>
      <family val="0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Arial"/>
      <family val="0"/>
    </font>
    <font>
      <sz val="10"/>
      <color indexed="10"/>
      <name val="Arial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4" borderId="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left" vertical="top"/>
      <protection/>
    </xf>
    <xf numFmtId="0" fontId="1" fillId="0" borderId="8" xfId="0" applyFont="1" applyBorder="1" applyAlignment="1" applyProtection="1">
      <alignment vertical="center" wrapText="1"/>
      <protection/>
    </xf>
    <xf numFmtId="0" fontId="12" fillId="3" borderId="0" xfId="0" applyFont="1" applyFill="1" applyAlignment="1">
      <alignment horizontal="center" vertical="center"/>
    </xf>
    <xf numFmtId="49" fontId="12" fillId="3" borderId="0" xfId="0" applyNumberFormat="1" applyFont="1" applyFill="1" applyAlignment="1" applyProtection="1">
      <alignment horizontal="center" vertical="center"/>
      <protection/>
    </xf>
    <xf numFmtId="1" fontId="12" fillId="3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/>
      <protection/>
    </xf>
    <xf numFmtId="0" fontId="6" fillId="0" borderId="9" xfId="0" applyFont="1" applyBorder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" fontId="12" fillId="3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6" fillId="0" borderId="10" xfId="0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9" fillId="0" borderId="1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9" fontId="20" fillId="3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1" fontId="12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wrapText="1"/>
      <protection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Alignment="1" applyProtection="1">
      <alignment/>
      <protection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" fontId="2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3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9" fontId="20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7" xfId="0" applyFont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3" borderId="1" xfId="0" applyNumberFormat="1" applyFont="1" applyFill="1" applyBorder="1" applyAlignment="1" applyProtection="1">
      <alignment horizontal="center" vertical="center"/>
      <protection/>
    </xf>
    <xf numFmtId="9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/>
      <protection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" fontId="0" fillId="3" borderId="9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" xfId="0" applyFont="1" applyBorder="1" applyAlignment="1" applyProtection="1">
      <alignment horizontal="left" vertical="center" wrapText="1"/>
      <protection/>
    </xf>
    <xf numFmtId="1" fontId="0" fillId="0" borderId="0" xfId="0" applyNumberFormat="1" applyFont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/>
      <protection/>
    </xf>
    <xf numFmtId="1" fontId="0" fillId="3" borderId="8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" fontId="0" fillId="4" borderId="14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/>
    </xf>
    <xf numFmtId="3" fontId="0" fillId="3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9" fontId="0" fillId="0" borderId="13" xfId="0" applyNumberFormat="1" applyFont="1" applyBorder="1" applyAlignment="1" applyProtection="1">
      <alignment vertical="center"/>
      <protection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vertical="center" wrapText="1"/>
      <protection/>
    </xf>
    <xf numFmtId="164" fontId="0" fillId="0" borderId="9" xfId="0" applyNumberFormat="1" applyFont="1" applyBorder="1" applyAlignment="1" applyProtection="1">
      <alignment horizontal="center" vertical="center" wrapText="1"/>
      <protection/>
    </xf>
    <xf numFmtId="165" fontId="0" fillId="3" borderId="1" xfId="0" applyNumberFormat="1" applyFont="1" applyFill="1" applyBorder="1" applyAlignment="1" applyProtection="1">
      <alignment horizontal="center" vertical="center"/>
      <protection/>
    </xf>
    <xf numFmtId="167" fontId="0" fillId="2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 wrapText="1"/>
      <protection/>
    </xf>
    <xf numFmtId="166" fontId="0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" fontId="0" fillId="0" borderId="3" xfId="0" applyNumberFormat="1" applyFont="1" applyBorder="1" applyAlignment="1" applyProtection="1">
      <alignment horizontal="center" vertical="center"/>
      <protection/>
    </xf>
    <xf numFmtId="164" fontId="0" fillId="0" borderId="9" xfId="0" applyNumberFormat="1" applyFont="1" applyBorder="1" applyAlignment="1" applyProtection="1">
      <alignment horizontal="center" vertical="center"/>
      <protection/>
    </xf>
    <xf numFmtId="3" fontId="0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2" xfId="0" applyFont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/>
    </xf>
    <xf numFmtId="49" fontId="1" fillId="3" borderId="1" xfId="0" applyNumberFormat="1" applyFont="1" applyFill="1" applyBorder="1" applyAlignment="1" applyProtection="1">
      <alignment horizontal="center" vertical="top"/>
      <protection/>
    </xf>
    <xf numFmtId="0" fontId="27" fillId="2" borderId="2" xfId="17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wrapText="1"/>
      <protection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5" borderId="1" xfId="0" applyNumberFormat="1" applyFont="1" applyFill="1" applyBorder="1" applyAlignment="1" applyProtection="1">
      <alignment horizontal="center" vertical="center" wrapText="1"/>
      <protection/>
    </xf>
    <xf numFmtId="1" fontId="1" fillId="6" borderId="1" xfId="0" applyNumberFormat="1" applyFont="1" applyFill="1" applyBorder="1" applyAlignment="1" applyProtection="1">
      <alignment horizontal="center" vertical="center" wrapText="1"/>
      <protection/>
    </xf>
    <xf numFmtId="1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1" fontId="0" fillId="3" borderId="1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 applyProtection="1">
      <alignment horizontal="center" vertical="center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1" fontId="23" fillId="3" borderId="19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 applyProtection="1">
      <alignment horizontal="center" vertical="center"/>
      <protection/>
    </xf>
    <xf numFmtId="1" fontId="23" fillId="3" borderId="18" xfId="0" applyNumberFormat="1" applyFont="1" applyFill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7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8" fillId="0" borderId="6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0" fontId="0" fillId="0" borderId="7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center" wrapText="1"/>
      <protection/>
    </xf>
    <xf numFmtId="1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9" fillId="0" borderId="2" xfId="0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 horizontal="center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19" fillId="0" borderId="6" xfId="0" applyFont="1" applyBorder="1" applyAlignment="1" applyProtection="1">
      <alignment horizontal="center" vertical="center" wrapText="1"/>
      <protection/>
    </xf>
    <xf numFmtId="0" fontId="19" fillId="0" borderId="4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8" fillId="0" borderId="6" xfId="0" applyFont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 locked="0"/>
    </xf>
    <xf numFmtId="1" fontId="0" fillId="4" borderId="2" xfId="0" applyNumberFormat="1" applyFont="1" applyFill="1" applyBorder="1" applyAlignment="1" applyProtection="1">
      <alignment horizontal="center" vertical="center"/>
      <protection/>
    </xf>
    <xf numFmtId="1" fontId="0" fillId="4" borderId="9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" fontId="0" fillId="4" borderId="2" xfId="0" applyNumberFormat="1" applyFont="1" applyFill="1" applyBorder="1" applyAlignment="1" applyProtection="1">
      <alignment/>
      <protection/>
    </xf>
    <xf numFmtId="1" fontId="0" fillId="4" borderId="3" xfId="0" applyNumberFormat="1" applyFont="1" applyFill="1" applyBorder="1" applyAlignment="1" applyProtection="1">
      <alignment/>
      <protection/>
    </xf>
    <xf numFmtId="1" fontId="0" fillId="4" borderId="9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/>
    </xf>
    <xf numFmtId="0" fontId="18" fillId="0" borderId="8" xfId="0" applyFont="1" applyBorder="1" applyAlignment="1" applyProtection="1">
      <alignment horizontal="center" vertical="center" wrapText="1"/>
      <protection/>
    </xf>
    <xf numFmtId="0" fontId="18" fillId="0" borderId="7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Szemelyekei\Roman%20Zoltan\V&#233;gleges_NVT_2005_&#233;ves%20jelent&#233;s\RDP_HU_04_2005%2012%2031%20VEG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ventions"/>
      <sheetName val="table structure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"/>
      <sheetName val="d.1"/>
      <sheetName val="d.2"/>
      <sheetName val="e.1"/>
      <sheetName val="e.2"/>
      <sheetName val="f"/>
      <sheetName val="g.1"/>
      <sheetName val="g.2"/>
      <sheetName val="h&amp;i.1"/>
      <sheetName val="i.2"/>
      <sheetName val="j&amp;k"/>
      <sheetName val="l&amp;m"/>
      <sheetName val="n&amp;o"/>
      <sheetName val="p&amp;q"/>
      <sheetName val="r&amp;s"/>
      <sheetName val="t&amp;u&amp;v"/>
      <sheetName val="w"/>
      <sheetName val="y"/>
      <sheetName val="x.1&amp;x.2"/>
      <sheetName val="z"/>
      <sheetName val="aa"/>
      <sheetName val="ab"/>
      <sheetName val="ac"/>
      <sheetName val="T.7"/>
      <sheetName val="Annex 1"/>
      <sheetName val="Annex 2"/>
    </sheetNames>
    <sheetDataSet>
      <sheetData sheetId="3">
        <row r="3">
          <cell r="B3" t="str">
            <v>RDP</v>
          </cell>
        </row>
        <row r="7">
          <cell r="B7" t="str">
            <v>HUOBJ</v>
          </cell>
        </row>
      </sheetData>
      <sheetData sheetId="19">
        <row r="12">
          <cell r="C12" t="str">
            <v>NA</v>
          </cell>
          <cell r="F12" t="str">
            <v>NA</v>
          </cell>
        </row>
      </sheetData>
      <sheetData sheetId="39">
        <row r="8">
          <cell r="E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sheetData>
    <row r="1" spans="1:29" ht="12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4" t="s">
        <v>56</v>
      </c>
      <c r="Q1" s="167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29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" t="s">
        <v>57</v>
      </c>
      <c r="Q2" s="168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23.25">
      <c r="A4" s="2" t="s">
        <v>58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23.25">
      <c r="A5" s="2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3.25">
      <c r="A6" s="3" t="s">
        <v>59</v>
      </c>
      <c r="B6" s="169"/>
      <c r="C6" s="169"/>
      <c r="D6" s="169"/>
      <c r="E6" s="169"/>
      <c r="F6" s="169"/>
      <c r="G6" s="169"/>
      <c r="H6" s="169"/>
      <c r="I6" s="168"/>
      <c r="J6" s="168"/>
      <c r="K6" s="168"/>
      <c r="L6" s="168"/>
      <c r="M6" s="168"/>
      <c r="N6" s="168"/>
      <c r="O6" s="168"/>
      <c r="P6" s="168"/>
      <c r="Q6" s="168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169"/>
      <c r="B7" s="169"/>
      <c r="C7" s="169"/>
      <c r="D7" s="169"/>
      <c r="E7" s="169"/>
      <c r="F7" s="169"/>
      <c r="G7" s="169"/>
      <c r="H7" s="169"/>
      <c r="I7" s="168"/>
      <c r="J7" s="168"/>
      <c r="K7" s="168"/>
      <c r="L7" s="168"/>
      <c r="M7" s="168"/>
      <c r="N7" s="168"/>
      <c r="O7" s="168"/>
      <c r="P7" s="168"/>
      <c r="Q7" s="168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5.75">
      <c r="A8" s="169"/>
      <c r="B8" s="169"/>
      <c r="C8" s="169"/>
      <c r="D8" s="169"/>
      <c r="E8" s="166"/>
      <c r="F8" s="4"/>
      <c r="G8" s="4"/>
      <c r="H8" s="376" t="s">
        <v>60</v>
      </c>
      <c r="I8" s="376"/>
      <c r="J8" s="4"/>
      <c r="K8" s="4"/>
      <c r="L8" s="4"/>
      <c r="M8" s="4"/>
      <c r="N8" s="168"/>
      <c r="O8" s="168"/>
      <c r="P8" s="168"/>
      <c r="Q8" s="168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69"/>
      <c r="B9" s="169"/>
      <c r="C9" s="169"/>
      <c r="D9" s="169"/>
      <c r="E9" s="169"/>
      <c r="F9" s="169"/>
      <c r="G9" s="169"/>
      <c r="H9" s="169"/>
      <c r="I9" s="168"/>
      <c r="J9" s="168"/>
      <c r="K9" s="168"/>
      <c r="L9" s="168"/>
      <c r="M9" s="168"/>
      <c r="N9" s="168"/>
      <c r="O9" s="168"/>
      <c r="P9" s="168"/>
      <c r="Q9" s="168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20.25">
      <c r="A10" s="169"/>
      <c r="B10" s="169"/>
      <c r="C10" s="169"/>
      <c r="D10" s="168"/>
      <c r="E10" s="169"/>
      <c r="F10" s="169"/>
      <c r="G10" s="168"/>
      <c r="H10" s="377" t="s">
        <v>61</v>
      </c>
      <c r="I10" s="377"/>
      <c r="J10" s="168"/>
      <c r="K10" s="168"/>
      <c r="L10" s="168"/>
      <c r="M10" s="168"/>
      <c r="N10" s="168"/>
      <c r="O10" s="168"/>
      <c r="P10" s="168"/>
      <c r="Q10" s="168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70"/>
      <c r="B11" s="170"/>
      <c r="C11" s="170"/>
      <c r="D11" s="170"/>
      <c r="E11" s="170"/>
      <c r="F11" s="170"/>
      <c r="G11" s="170"/>
      <c r="H11" s="170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70"/>
      <c r="B12" s="170"/>
      <c r="C12" s="170"/>
      <c r="D12" s="170"/>
      <c r="E12" s="170"/>
      <c r="F12" s="170"/>
      <c r="G12" s="170"/>
      <c r="H12" s="170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70"/>
      <c r="B13" s="170"/>
      <c r="C13" s="170"/>
      <c r="D13" s="170"/>
      <c r="E13" s="170"/>
      <c r="F13" s="170"/>
      <c r="G13" s="170"/>
      <c r="H13" s="170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70"/>
      <c r="B14" s="170"/>
      <c r="C14" s="170"/>
      <c r="D14" s="170"/>
      <c r="E14" s="170"/>
      <c r="F14" s="170"/>
      <c r="G14" s="170"/>
      <c r="H14" s="170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70"/>
      <c r="B15" s="170"/>
      <c r="C15" s="170"/>
      <c r="D15" s="170"/>
      <c r="E15" s="170"/>
      <c r="F15" s="170"/>
      <c r="G15" s="170"/>
      <c r="H15" s="170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70"/>
      <c r="B16" s="170"/>
      <c r="C16" s="170"/>
      <c r="D16" s="170"/>
      <c r="E16" s="170"/>
      <c r="F16" s="170"/>
      <c r="G16" s="170"/>
      <c r="H16" s="170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2">
    <mergeCell ref="H8:I8"/>
    <mergeCell ref="H10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9.125" style="101" customWidth="1"/>
    <col min="2" max="2" width="34.875" style="101" customWidth="1"/>
    <col min="3" max="3" width="11.75390625" style="101" customWidth="1"/>
    <col min="4" max="4" width="6.25390625" style="101" customWidth="1"/>
    <col min="5" max="5" width="11.75390625" style="101" customWidth="1"/>
    <col min="6" max="6" width="7.125" style="101" customWidth="1"/>
    <col min="7" max="7" width="11.25390625" style="101" customWidth="1"/>
    <col min="8" max="8" width="7.125" style="101" customWidth="1"/>
    <col min="9" max="9" width="11.75390625" style="101" customWidth="1"/>
    <col min="10" max="10" width="7.25390625" style="101" customWidth="1"/>
    <col min="11" max="11" width="11.75390625" style="101" customWidth="1"/>
    <col min="12" max="12" width="7.00390625" style="101" customWidth="1"/>
    <col min="13" max="13" width="12.25390625" style="101" customWidth="1"/>
    <col min="14" max="14" width="5.75390625" style="101" customWidth="1"/>
    <col min="15" max="15" width="11.75390625" style="101" customWidth="1"/>
    <col min="16" max="16384" width="9.125" style="101" customWidth="1"/>
  </cols>
  <sheetData>
    <row r="1" spans="1:29" ht="12.75">
      <c r="A1" s="100" t="str">
        <f>'[1]T.0.1'!B3</f>
        <v>RDP</v>
      </c>
      <c r="B1" s="43" t="str">
        <f>'[1]T.0.1'!B7</f>
        <v>HUOBJ</v>
      </c>
      <c r="C1" s="44">
        <v>2008</v>
      </c>
      <c r="D1" s="243"/>
      <c r="E1" s="243"/>
      <c r="F1" s="243"/>
      <c r="G1" s="243"/>
      <c r="H1" s="243"/>
      <c r="I1" s="243"/>
      <c r="J1" s="243"/>
      <c r="K1" s="243"/>
      <c r="L1" s="243"/>
      <c r="M1" s="68"/>
      <c r="N1" s="243"/>
      <c r="O1" s="243"/>
      <c r="P1" s="243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19.5" customHeight="1">
      <c r="A2" s="54" t="s">
        <v>377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ht="13.5" customHeight="1">
      <c r="A3" s="244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15" s="102" customFormat="1" ht="34.5" customHeight="1">
      <c r="A4" s="405" t="s">
        <v>410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</row>
    <row r="5" spans="1:29" ht="13.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</row>
    <row r="6" spans="1:29" s="103" customFormat="1" ht="15.75" customHeight="1">
      <c r="A6" s="411" t="s">
        <v>411</v>
      </c>
      <c r="B6" s="354"/>
      <c r="C6" s="411" t="s">
        <v>412</v>
      </c>
      <c r="D6" s="354"/>
      <c r="E6" s="406" t="s">
        <v>413</v>
      </c>
      <c r="F6" s="407"/>
      <c r="G6" s="407"/>
      <c r="H6" s="407"/>
      <c r="I6" s="407"/>
      <c r="J6" s="407"/>
      <c r="K6" s="407"/>
      <c r="L6" s="408"/>
      <c r="M6" s="409" t="s">
        <v>348</v>
      </c>
      <c r="N6" s="168"/>
      <c r="O6" s="245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</row>
    <row r="7" spans="1:29" s="103" customFormat="1" ht="69.75" customHeight="1">
      <c r="A7" s="355"/>
      <c r="B7" s="356"/>
      <c r="C7" s="357"/>
      <c r="D7" s="358"/>
      <c r="E7" s="398" t="s">
        <v>414</v>
      </c>
      <c r="F7" s="362"/>
      <c r="G7" s="398" t="s">
        <v>415</v>
      </c>
      <c r="H7" s="362"/>
      <c r="I7" s="398" t="s">
        <v>416</v>
      </c>
      <c r="J7" s="362"/>
      <c r="K7" s="398" t="s">
        <v>417</v>
      </c>
      <c r="L7" s="362"/>
      <c r="M7" s="410"/>
      <c r="N7" s="168"/>
      <c r="O7" s="245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</row>
    <row r="8" spans="1:29" s="103" customFormat="1" ht="13.5" customHeight="1">
      <c r="A8" s="355"/>
      <c r="B8" s="356"/>
      <c r="C8" s="199"/>
      <c r="D8" s="242" t="s">
        <v>358</v>
      </c>
      <c r="E8" s="242"/>
      <c r="F8" s="242" t="s">
        <v>358</v>
      </c>
      <c r="G8" s="242"/>
      <c r="H8" s="242" t="s">
        <v>358</v>
      </c>
      <c r="I8" s="242"/>
      <c r="J8" s="242" t="s">
        <v>358</v>
      </c>
      <c r="K8" s="242"/>
      <c r="L8" s="242" t="s">
        <v>358</v>
      </c>
      <c r="M8" s="104"/>
      <c r="N8" s="168"/>
      <c r="O8" s="245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</row>
    <row r="9" spans="1:29" s="103" customFormat="1" ht="13.5" customHeight="1">
      <c r="A9" s="357"/>
      <c r="B9" s="358"/>
      <c r="C9" s="105" t="s">
        <v>383</v>
      </c>
      <c r="D9" s="106" t="s">
        <v>418</v>
      </c>
      <c r="E9" s="107" t="s">
        <v>385</v>
      </c>
      <c r="F9" s="107" t="s">
        <v>419</v>
      </c>
      <c r="G9" s="107" t="s">
        <v>387</v>
      </c>
      <c r="H9" s="107" t="s">
        <v>420</v>
      </c>
      <c r="I9" s="107" t="s">
        <v>421</v>
      </c>
      <c r="J9" s="107" t="s">
        <v>422</v>
      </c>
      <c r="K9" s="107" t="s">
        <v>423</v>
      </c>
      <c r="L9" s="107" t="s">
        <v>424</v>
      </c>
      <c r="M9" s="107" t="s">
        <v>425</v>
      </c>
      <c r="N9" s="168"/>
      <c r="O9" s="245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</row>
    <row r="10" spans="1:29" ht="13.5" customHeight="1">
      <c r="A10" s="347" t="s">
        <v>426</v>
      </c>
      <c r="B10" s="348"/>
      <c r="C10" s="193"/>
      <c r="D10" s="108">
        <f aca="true" t="shared" si="0" ref="D10:D20">IF(AND(ISNUMBER(C10),ISNUMBER(M10),M10&lt;&gt;0),C10/M10,0)</f>
        <v>0</v>
      </c>
      <c r="E10" s="193"/>
      <c r="F10" s="108">
        <f aca="true" t="shared" si="1" ref="F10:F47">IF(AND(ISNUMBER(E10),ISNUMBER(M10),M10&lt;&gt;0),E10/M10,0)</f>
        <v>0</v>
      </c>
      <c r="G10" s="193"/>
      <c r="H10" s="108">
        <f aca="true" t="shared" si="2" ref="H10:H47">IF(AND(ISNUMBER(G10),ISNUMBER(M10),M10&lt;&gt;0),G10/M10,0)</f>
        <v>0</v>
      </c>
      <c r="I10" s="193"/>
      <c r="J10" s="108">
        <f aca="true" t="shared" si="3" ref="J10:J47">IF(AND(ISNUMBER(I10),ISNUMBER(M10),M10&lt;&gt;0),I10/M10,0)</f>
        <v>0</v>
      </c>
      <c r="K10" s="196">
        <f aca="true" t="shared" si="4" ref="K10:K46">SUM(E10,G10,I10)</f>
        <v>0</v>
      </c>
      <c r="L10" s="108">
        <f aca="true" t="shared" si="5" ref="L10:L47">IF(AND(ISNUMBER(K10),ISNUMBER(M10),M10&lt;&gt;0),K10/M10,0)</f>
        <v>0</v>
      </c>
      <c r="M10" s="196">
        <f aca="true" t="shared" si="6" ref="M10:M47">SUM(C10,K10)</f>
        <v>0</v>
      </c>
      <c r="N10" s="168"/>
      <c r="O10" s="243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1:29" ht="13.5" customHeight="1">
      <c r="A11" s="349" t="s">
        <v>391</v>
      </c>
      <c r="B11" s="88" t="s">
        <v>373</v>
      </c>
      <c r="C11" s="193" t="s">
        <v>72</v>
      </c>
      <c r="D11" s="108">
        <f t="shared" si="0"/>
        <v>0</v>
      </c>
      <c r="E11" s="193"/>
      <c r="F11" s="108">
        <f t="shared" si="1"/>
        <v>0</v>
      </c>
      <c r="G11" s="193"/>
      <c r="H11" s="108">
        <f t="shared" si="2"/>
        <v>0</v>
      </c>
      <c r="I11" s="193"/>
      <c r="J11" s="108">
        <f t="shared" si="3"/>
        <v>0</v>
      </c>
      <c r="K11" s="196">
        <f t="shared" si="4"/>
        <v>0</v>
      </c>
      <c r="L11" s="108">
        <f t="shared" si="5"/>
        <v>0</v>
      </c>
      <c r="M11" s="196">
        <f t="shared" si="6"/>
        <v>0</v>
      </c>
      <c r="N11" s="168"/>
      <c r="O11" s="243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</row>
    <row r="12" spans="1:29" ht="17.25" customHeight="1">
      <c r="A12" s="350"/>
      <c r="B12" s="89" t="s">
        <v>392</v>
      </c>
      <c r="C12" s="193" t="s">
        <v>72</v>
      </c>
      <c r="D12" s="108">
        <f t="shared" si="0"/>
        <v>0</v>
      </c>
      <c r="E12" s="193"/>
      <c r="F12" s="108">
        <f t="shared" si="1"/>
        <v>0</v>
      </c>
      <c r="G12" s="193"/>
      <c r="H12" s="108">
        <f t="shared" si="2"/>
        <v>0</v>
      </c>
      <c r="I12" s="193"/>
      <c r="J12" s="108">
        <f t="shared" si="3"/>
        <v>0</v>
      </c>
      <c r="K12" s="196">
        <f t="shared" si="4"/>
        <v>0</v>
      </c>
      <c r="L12" s="108">
        <f t="shared" si="5"/>
        <v>0</v>
      </c>
      <c r="M12" s="196">
        <f t="shared" si="6"/>
        <v>0</v>
      </c>
      <c r="N12" s="168"/>
      <c r="O12" s="243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</row>
    <row r="13" spans="1:29" ht="13.5" customHeight="1">
      <c r="A13" s="349" t="s">
        <v>393</v>
      </c>
      <c r="B13" s="88" t="s">
        <v>373</v>
      </c>
      <c r="C13" s="193" t="s">
        <v>72</v>
      </c>
      <c r="D13" s="108">
        <f t="shared" si="0"/>
        <v>0</v>
      </c>
      <c r="E13" s="193"/>
      <c r="F13" s="108">
        <f t="shared" si="1"/>
        <v>0</v>
      </c>
      <c r="G13" s="193"/>
      <c r="H13" s="108">
        <f t="shared" si="2"/>
        <v>0</v>
      </c>
      <c r="I13" s="193"/>
      <c r="J13" s="108">
        <f t="shared" si="3"/>
        <v>0</v>
      </c>
      <c r="K13" s="196">
        <f t="shared" si="4"/>
        <v>0</v>
      </c>
      <c r="L13" s="108">
        <f t="shared" si="5"/>
        <v>0</v>
      </c>
      <c r="M13" s="196">
        <f t="shared" si="6"/>
        <v>0</v>
      </c>
      <c r="N13" s="168"/>
      <c r="O13" s="243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1:29" ht="13.5" customHeight="1">
      <c r="A14" s="350"/>
      <c r="B14" s="89" t="s">
        <v>392</v>
      </c>
      <c r="C14" s="193" t="s">
        <v>72</v>
      </c>
      <c r="D14" s="108">
        <f t="shared" si="0"/>
        <v>0</v>
      </c>
      <c r="E14" s="193"/>
      <c r="F14" s="108">
        <f t="shared" si="1"/>
        <v>0</v>
      </c>
      <c r="G14" s="193"/>
      <c r="H14" s="108">
        <f t="shared" si="2"/>
        <v>0</v>
      </c>
      <c r="I14" s="193"/>
      <c r="J14" s="108">
        <f t="shared" si="3"/>
        <v>0</v>
      </c>
      <c r="K14" s="196">
        <f t="shared" si="4"/>
        <v>0</v>
      </c>
      <c r="L14" s="108">
        <f t="shared" si="5"/>
        <v>0</v>
      </c>
      <c r="M14" s="196">
        <f t="shared" si="6"/>
        <v>0</v>
      </c>
      <c r="N14" s="168"/>
      <c r="O14" s="243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13.5" customHeight="1">
      <c r="A15" s="349" t="s">
        <v>394</v>
      </c>
      <c r="B15" s="88" t="s">
        <v>373</v>
      </c>
      <c r="C15" s="193" t="s">
        <v>72</v>
      </c>
      <c r="D15" s="108">
        <f t="shared" si="0"/>
        <v>0</v>
      </c>
      <c r="E15" s="193"/>
      <c r="F15" s="108">
        <f t="shared" si="1"/>
        <v>0</v>
      </c>
      <c r="G15" s="193"/>
      <c r="H15" s="108">
        <f t="shared" si="2"/>
        <v>0</v>
      </c>
      <c r="I15" s="193"/>
      <c r="J15" s="108">
        <f t="shared" si="3"/>
        <v>0</v>
      </c>
      <c r="K15" s="196">
        <f t="shared" si="4"/>
        <v>0</v>
      </c>
      <c r="L15" s="108">
        <f t="shared" si="5"/>
        <v>0</v>
      </c>
      <c r="M15" s="196">
        <f t="shared" si="6"/>
        <v>0</v>
      </c>
      <c r="N15" s="168"/>
      <c r="O15" s="243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1:29" ht="13.5" customHeight="1">
      <c r="A16" s="350"/>
      <c r="B16" s="89" t="s">
        <v>392</v>
      </c>
      <c r="C16" s="193" t="s">
        <v>72</v>
      </c>
      <c r="D16" s="108">
        <f t="shared" si="0"/>
        <v>0</v>
      </c>
      <c r="E16" s="193"/>
      <c r="F16" s="108">
        <f t="shared" si="1"/>
        <v>0</v>
      </c>
      <c r="G16" s="193"/>
      <c r="H16" s="108">
        <f t="shared" si="2"/>
        <v>0</v>
      </c>
      <c r="I16" s="193"/>
      <c r="J16" s="108">
        <f t="shared" si="3"/>
        <v>0</v>
      </c>
      <c r="K16" s="196">
        <f t="shared" si="4"/>
        <v>0</v>
      </c>
      <c r="L16" s="108">
        <f t="shared" si="5"/>
        <v>0</v>
      </c>
      <c r="M16" s="196">
        <f t="shared" si="6"/>
        <v>0</v>
      </c>
      <c r="N16" s="168"/>
      <c r="O16" s="243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1:29" ht="13.5" customHeight="1">
      <c r="A17" s="349" t="s">
        <v>395</v>
      </c>
      <c r="B17" s="88" t="s">
        <v>396</v>
      </c>
      <c r="C17" s="193" t="s">
        <v>72</v>
      </c>
      <c r="D17" s="108">
        <f t="shared" si="0"/>
        <v>0</v>
      </c>
      <c r="E17" s="193"/>
      <c r="F17" s="108">
        <f t="shared" si="1"/>
        <v>0</v>
      </c>
      <c r="G17" s="157"/>
      <c r="H17" s="158">
        <f t="shared" si="2"/>
        <v>0</v>
      </c>
      <c r="I17" s="157"/>
      <c r="J17" s="108">
        <f t="shared" si="3"/>
        <v>0</v>
      </c>
      <c r="K17" s="196">
        <f t="shared" si="4"/>
        <v>0</v>
      </c>
      <c r="L17" s="108">
        <f t="shared" si="5"/>
        <v>0</v>
      </c>
      <c r="M17" s="196">
        <f t="shared" si="6"/>
        <v>0</v>
      </c>
      <c r="N17" s="168"/>
      <c r="O17" s="243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29" ht="13.5" customHeight="1">
      <c r="A18" s="350"/>
      <c r="B18" s="89" t="s">
        <v>392</v>
      </c>
      <c r="C18" s="193" t="s">
        <v>72</v>
      </c>
      <c r="D18" s="108">
        <f t="shared" si="0"/>
        <v>0</v>
      </c>
      <c r="E18" s="193"/>
      <c r="F18" s="108">
        <f t="shared" si="1"/>
        <v>0</v>
      </c>
      <c r="G18" s="157"/>
      <c r="H18" s="158">
        <f t="shared" si="2"/>
        <v>0</v>
      </c>
      <c r="I18" s="157"/>
      <c r="J18" s="108">
        <f t="shared" si="3"/>
        <v>0</v>
      </c>
      <c r="K18" s="196">
        <f t="shared" si="4"/>
        <v>0</v>
      </c>
      <c r="L18" s="108">
        <f t="shared" si="5"/>
        <v>0</v>
      </c>
      <c r="M18" s="196">
        <f t="shared" si="6"/>
        <v>0</v>
      </c>
      <c r="N18" s="168"/>
      <c r="O18" s="243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</row>
    <row r="19" spans="1:29" ht="13.5" customHeight="1">
      <c r="A19" s="349" t="s">
        <v>397</v>
      </c>
      <c r="B19" s="88" t="s">
        <v>398</v>
      </c>
      <c r="C19" s="155">
        <v>0</v>
      </c>
      <c r="D19" s="108">
        <f t="shared" si="0"/>
        <v>0</v>
      </c>
      <c r="E19" s="193" t="s">
        <v>72</v>
      </c>
      <c r="F19" s="108">
        <f>IF(AND(ISNUMBER(E19),ISNUMBER(M19),M19&lt;&gt;0),E19/M19,0)</f>
        <v>0</v>
      </c>
      <c r="G19" s="157">
        <v>0</v>
      </c>
      <c r="H19" s="158">
        <f>IF(AND(ISNUMBER(G19),ISNUMBER(M19),M19&lt;&gt;0),G19/M19,0)</f>
        <v>0</v>
      </c>
      <c r="I19" s="157">
        <v>0</v>
      </c>
      <c r="J19" s="108">
        <f>IF(AND(ISNUMBER(I19),ISNUMBER(M19),M19&lt;&gt;0),I19/M19,0)</f>
        <v>0</v>
      </c>
      <c r="K19" s="196">
        <f>SUM(E19,G19,I19)</f>
        <v>0</v>
      </c>
      <c r="L19" s="108">
        <f t="shared" si="5"/>
        <v>0</v>
      </c>
      <c r="M19" s="196">
        <f t="shared" si="6"/>
        <v>0</v>
      </c>
      <c r="N19" s="168"/>
      <c r="O19" s="243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</row>
    <row r="20" spans="1:29" ht="13.5" customHeight="1">
      <c r="A20" s="350"/>
      <c r="B20" s="89" t="s">
        <v>392</v>
      </c>
      <c r="C20" s="155">
        <v>0</v>
      </c>
      <c r="D20" s="108">
        <f t="shared" si="0"/>
        <v>0</v>
      </c>
      <c r="E20" s="193" t="s">
        <v>72</v>
      </c>
      <c r="F20" s="108">
        <f>IF(AND(ISNUMBER(E20),ISNUMBER(M20),M20&lt;&gt;0),E20/M20,0)</f>
        <v>0</v>
      </c>
      <c r="G20" s="157">
        <v>0</v>
      </c>
      <c r="H20" s="158">
        <f>IF(AND(ISNUMBER(G20),ISNUMBER(M20),M20&lt;&gt;0),G20/M20,0)</f>
        <v>0</v>
      </c>
      <c r="I20" s="157">
        <v>0</v>
      </c>
      <c r="J20" s="108">
        <f>IF(AND(ISNUMBER(I20),ISNUMBER(M20),M20&lt;&gt;0),I20/M20,0)</f>
        <v>0</v>
      </c>
      <c r="K20" s="196">
        <f>SUM(E20,G20,I20)</f>
        <v>0</v>
      </c>
      <c r="L20" s="108">
        <f t="shared" si="5"/>
        <v>0</v>
      </c>
      <c r="M20" s="196">
        <f t="shared" si="6"/>
        <v>0</v>
      </c>
      <c r="N20" s="168"/>
      <c r="O20" s="243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</row>
    <row r="21" spans="1:29" ht="13.5" customHeight="1">
      <c r="A21" s="349" t="s">
        <v>399</v>
      </c>
      <c r="B21" s="88" t="s">
        <v>398</v>
      </c>
      <c r="C21" s="196">
        <v>0</v>
      </c>
      <c r="D21" s="108">
        <f aca="true" t="shared" si="7" ref="D21:D47">IF(AND(ISNUMBER(C21),ISNUMBER(M21),M21&lt;&gt;0),C21/M21,0)</f>
        <v>0</v>
      </c>
      <c r="E21" s="196">
        <v>0</v>
      </c>
      <c r="F21" s="108">
        <f t="shared" si="1"/>
        <v>0</v>
      </c>
      <c r="G21" s="196">
        <v>0</v>
      </c>
      <c r="H21" s="108">
        <f t="shared" si="2"/>
        <v>0</v>
      </c>
      <c r="I21" s="196">
        <v>0</v>
      </c>
      <c r="J21" s="108">
        <f t="shared" si="3"/>
        <v>0</v>
      </c>
      <c r="K21" s="196">
        <f t="shared" si="4"/>
        <v>0</v>
      </c>
      <c r="L21" s="108">
        <f t="shared" si="5"/>
        <v>0</v>
      </c>
      <c r="M21" s="196">
        <f t="shared" si="6"/>
        <v>0</v>
      </c>
      <c r="N21" s="168"/>
      <c r="O21" s="243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</row>
    <row r="22" spans="1:29" ht="13.5" customHeight="1">
      <c r="A22" s="350"/>
      <c r="B22" s="89" t="s">
        <v>392</v>
      </c>
      <c r="C22" s="196">
        <v>0</v>
      </c>
      <c r="D22" s="108">
        <f t="shared" si="7"/>
        <v>0</v>
      </c>
      <c r="E22" s="196">
        <v>0</v>
      </c>
      <c r="F22" s="108">
        <f t="shared" si="1"/>
        <v>0</v>
      </c>
      <c r="G22" s="196">
        <v>0</v>
      </c>
      <c r="H22" s="108">
        <f t="shared" si="2"/>
        <v>0</v>
      </c>
      <c r="I22" s="196">
        <v>0</v>
      </c>
      <c r="J22" s="108">
        <f t="shared" si="3"/>
        <v>0</v>
      </c>
      <c r="K22" s="196">
        <f t="shared" si="4"/>
        <v>0</v>
      </c>
      <c r="L22" s="108">
        <f t="shared" si="5"/>
        <v>0</v>
      </c>
      <c r="M22" s="196">
        <f t="shared" si="6"/>
        <v>0</v>
      </c>
      <c r="N22" s="168"/>
      <c r="O22" s="243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</row>
    <row r="23" spans="1:29" ht="13.5" customHeight="1">
      <c r="A23" s="349" t="s">
        <v>400</v>
      </c>
      <c r="B23" s="88" t="s">
        <v>401</v>
      </c>
      <c r="C23" s="193">
        <v>0</v>
      </c>
      <c r="D23" s="108">
        <f t="shared" si="7"/>
        <v>0</v>
      </c>
      <c r="E23" s="193" t="s">
        <v>72</v>
      </c>
      <c r="F23" s="108">
        <v>0</v>
      </c>
      <c r="G23" s="193">
        <v>0</v>
      </c>
      <c r="H23" s="108">
        <f t="shared" si="2"/>
        <v>0</v>
      </c>
      <c r="I23" s="193">
        <v>0</v>
      </c>
      <c r="J23" s="108">
        <f t="shared" si="3"/>
        <v>0</v>
      </c>
      <c r="K23" s="196">
        <f t="shared" si="4"/>
        <v>0</v>
      </c>
      <c r="L23" s="108">
        <f t="shared" si="5"/>
        <v>0</v>
      </c>
      <c r="M23" s="196">
        <f t="shared" si="6"/>
        <v>0</v>
      </c>
      <c r="N23" s="168"/>
      <c r="O23" s="243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</row>
    <row r="24" spans="1:29" ht="13.5" customHeight="1">
      <c r="A24" s="350"/>
      <c r="B24" s="89" t="s">
        <v>392</v>
      </c>
      <c r="C24" s="193">
        <v>0</v>
      </c>
      <c r="D24" s="108">
        <f t="shared" si="7"/>
        <v>0</v>
      </c>
      <c r="E24" s="193" t="s">
        <v>72</v>
      </c>
      <c r="F24" s="108">
        <f t="shared" si="1"/>
        <v>0</v>
      </c>
      <c r="G24" s="193">
        <v>0</v>
      </c>
      <c r="H24" s="108">
        <f t="shared" si="2"/>
        <v>0</v>
      </c>
      <c r="I24" s="193">
        <v>0</v>
      </c>
      <c r="J24" s="108">
        <f t="shared" si="3"/>
        <v>0</v>
      </c>
      <c r="K24" s="196">
        <f t="shared" si="4"/>
        <v>0</v>
      </c>
      <c r="L24" s="108">
        <f t="shared" si="5"/>
        <v>0</v>
      </c>
      <c r="M24" s="196">
        <f t="shared" si="6"/>
        <v>0</v>
      </c>
      <c r="N24" s="168"/>
      <c r="O24" s="24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</row>
    <row r="25" spans="1:29" ht="13.5" customHeight="1">
      <c r="A25" s="349" t="s">
        <v>402</v>
      </c>
      <c r="B25" s="88" t="s">
        <v>373</v>
      </c>
      <c r="C25" s="193" t="s">
        <v>72</v>
      </c>
      <c r="D25" s="108">
        <f t="shared" si="7"/>
        <v>0</v>
      </c>
      <c r="E25" s="193"/>
      <c r="F25" s="108">
        <f t="shared" si="1"/>
        <v>0</v>
      </c>
      <c r="G25" s="193"/>
      <c r="H25" s="108">
        <f t="shared" si="2"/>
        <v>0</v>
      </c>
      <c r="I25" s="193"/>
      <c r="J25" s="108">
        <f t="shared" si="3"/>
        <v>0</v>
      </c>
      <c r="K25" s="196">
        <f t="shared" si="4"/>
        <v>0</v>
      </c>
      <c r="L25" s="108">
        <f t="shared" si="5"/>
        <v>0</v>
      </c>
      <c r="M25" s="196">
        <f t="shared" si="6"/>
        <v>0</v>
      </c>
      <c r="N25" s="168"/>
      <c r="O25" s="243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</row>
    <row r="26" spans="1:29" ht="12" customHeight="1">
      <c r="A26" s="350"/>
      <c r="B26" s="89" t="s">
        <v>392</v>
      </c>
      <c r="C26" s="193" t="s">
        <v>72</v>
      </c>
      <c r="D26" s="108">
        <f t="shared" si="7"/>
        <v>0</v>
      </c>
      <c r="E26" s="247"/>
      <c r="F26" s="108">
        <f t="shared" si="1"/>
        <v>0</v>
      </c>
      <c r="G26" s="247"/>
      <c r="H26" s="108">
        <f t="shared" si="2"/>
        <v>0</v>
      </c>
      <c r="I26" s="247"/>
      <c r="J26" s="108">
        <f t="shared" si="3"/>
        <v>0</v>
      </c>
      <c r="K26" s="248">
        <f t="shared" si="4"/>
        <v>0</v>
      </c>
      <c r="L26" s="108">
        <f t="shared" si="5"/>
        <v>0</v>
      </c>
      <c r="M26" s="196">
        <f t="shared" si="6"/>
        <v>0</v>
      </c>
      <c r="N26" s="168"/>
      <c r="O26" s="243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</row>
    <row r="27" spans="1:29" ht="13.5" customHeight="1">
      <c r="A27" s="349" t="s">
        <v>403</v>
      </c>
      <c r="B27" s="88" t="s">
        <v>373</v>
      </c>
      <c r="C27" s="155">
        <v>0</v>
      </c>
      <c r="D27" s="108">
        <f t="shared" si="7"/>
        <v>0</v>
      </c>
      <c r="E27" s="193" t="s">
        <v>72</v>
      </c>
      <c r="F27" s="108">
        <f t="shared" si="1"/>
        <v>0</v>
      </c>
      <c r="G27" s="159">
        <v>0</v>
      </c>
      <c r="H27" s="158">
        <f t="shared" si="2"/>
        <v>0</v>
      </c>
      <c r="I27" s="159">
        <v>0</v>
      </c>
      <c r="J27" s="108">
        <f t="shared" si="3"/>
        <v>0</v>
      </c>
      <c r="K27" s="196">
        <f t="shared" si="4"/>
        <v>0</v>
      </c>
      <c r="L27" s="108">
        <f t="shared" si="5"/>
        <v>0</v>
      </c>
      <c r="M27" s="196">
        <f t="shared" si="6"/>
        <v>0</v>
      </c>
      <c r="N27" s="168"/>
      <c r="O27" s="243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</row>
    <row r="28" spans="1:29" ht="13.5" customHeight="1">
      <c r="A28" s="350"/>
      <c r="B28" s="89" t="s">
        <v>392</v>
      </c>
      <c r="C28" s="155">
        <v>0</v>
      </c>
      <c r="D28" s="108">
        <f t="shared" si="7"/>
        <v>0</v>
      </c>
      <c r="E28" s="193" t="s">
        <v>72</v>
      </c>
      <c r="F28" s="108">
        <f t="shared" si="1"/>
        <v>0</v>
      </c>
      <c r="G28" s="159">
        <v>0</v>
      </c>
      <c r="H28" s="158">
        <f t="shared" si="2"/>
        <v>0</v>
      </c>
      <c r="I28" s="159">
        <v>0</v>
      </c>
      <c r="J28" s="108">
        <f t="shared" si="3"/>
        <v>0</v>
      </c>
      <c r="K28" s="196">
        <f t="shared" si="4"/>
        <v>0</v>
      </c>
      <c r="L28" s="108">
        <f t="shared" si="5"/>
        <v>0</v>
      </c>
      <c r="M28" s="196">
        <f t="shared" si="6"/>
        <v>0</v>
      </c>
      <c r="N28" s="168"/>
      <c r="O28" s="243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</row>
    <row r="29" spans="1:29" ht="13.5" customHeight="1">
      <c r="A29" s="351" t="s">
        <v>404</v>
      </c>
      <c r="B29" s="88" t="s">
        <v>373</v>
      </c>
      <c r="C29" s="193" t="s">
        <v>72</v>
      </c>
      <c r="D29" s="108">
        <f t="shared" si="7"/>
        <v>0</v>
      </c>
      <c r="E29" s="193"/>
      <c r="F29" s="108">
        <f t="shared" si="1"/>
        <v>0</v>
      </c>
      <c r="G29" s="193"/>
      <c r="H29" s="108">
        <f t="shared" si="2"/>
        <v>0</v>
      </c>
      <c r="I29" s="193"/>
      <c r="J29" s="108">
        <f t="shared" si="3"/>
        <v>0</v>
      </c>
      <c r="K29" s="196">
        <f t="shared" si="4"/>
        <v>0</v>
      </c>
      <c r="L29" s="108">
        <f t="shared" si="5"/>
        <v>0</v>
      </c>
      <c r="M29" s="196">
        <f t="shared" si="6"/>
        <v>0</v>
      </c>
      <c r="N29" s="168"/>
      <c r="O29" s="243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</row>
    <row r="30" spans="1:29" ht="13.5" customHeight="1">
      <c r="A30" s="352"/>
      <c r="B30" s="89" t="s">
        <v>392</v>
      </c>
      <c r="C30" s="193" t="s">
        <v>72</v>
      </c>
      <c r="D30" s="108">
        <f t="shared" si="7"/>
        <v>0</v>
      </c>
      <c r="E30" s="193"/>
      <c r="F30" s="108">
        <f t="shared" si="1"/>
        <v>0</v>
      </c>
      <c r="G30" s="193"/>
      <c r="H30" s="108">
        <f t="shared" si="2"/>
        <v>0</v>
      </c>
      <c r="I30" s="193"/>
      <c r="J30" s="108">
        <f t="shared" si="3"/>
        <v>0</v>
      </c>
      <c r="K30" s="196">
        <f t="shared" si="4"/>
        <v>0</v>
      </c>
      <c r="L30" s="108">
        <f t="shared" si="5"/>
        <v>0</v>
      </c>
      <c r="M30" s="196">
        <f t="shared" si="6"/>
        <v>0</v>
      </c>
      <c r="N30" s="168"/>
      <c r="O30" s="243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</row>
    <row r="31" spans="1:29" ht="13.5" customHeight="1">
      <c r="A31" s="351" t="s">
        <v>405</v>
      </c>
      <c r="B31" s="88" t="s">
        <v>373</v>
      </c>
      <c r="C31" s="193" t="s">
        <v>72</v>
      </c>
      <c r="D31" s="108">
        <f t="shared" si="7"/>
        <v>0</v>
      </c>
      <c r="E31" s="193"/>
      <c r="F31" s="108">
        <f t="shared" si="1"/>
        <v>0</v>
      </c>
      <c r="G31" s="193"/>
      <c r="H31" s="108">
        <f t="shared" si="2"/>
        <v>0</v>
      </c>
      <c r="I31" s="193"/>
      <c r="J31" s="108">
        <f t="shared" si="3"/>
        <v>0</v>
      </c>
      <c r="K31" s="196">
        <f t="shared" si="4"/>
        <v>0</v>
      </c>
      <c r="L31" s="108">
        <f t="shared" si="5"/>
        <v>0</v>
      </c>
      <c r="M31" s="196">
        <f t="shared" si="6"/>
        <v>0</v>
      </c>
      <c r="N31" s="168"/>
      <c r="O31" s="243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</row>
    <row r="32" spans="1:29" ht="13.5" customHeight="1">
      <c r="A32" s="352"/>
      <c r="B32" s="89" t="s">
        <v>392</v>
      </c>
      <c r="C32" s="193" t="s">
        <v>72</v>
      </c>
      <c r="D32" s="108">
        <f t="shared" si="7"/>
        <v>0</v>
      </c>
      <c r="E32" s="193"/>
      <c r="F32" s="108">
        <f t="shared" si="1"/>
        <v>0</v>
      </c>
      <c r="G32" s="193"/>
      <c r="H32" s="108">
        <f t="shared" si="2"/>
        <v>0</v>
      </c>
      <c r="I32" s="193"/>
      <c r="J32" s="108">
        <f t="shared" si="3"/>
        <v>0</v>
      </c>
      <c r="K32" s="196">
        <f t="shared" si="4"/>
        <v>0</v>
      </c>
      <c r="L32" s="108">
        <f t="shared" si="5"/>
        <v>0</v>
      </c>
      <c r="M32" s="196">
        <f t="shared" si="6"/>
        <v>0</v>
      </c>
      <c r="N32" s="168"/>
      <c r="O32" s="243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</row>
    <row r="33" spans="1:29" ht="13.5" customHeight="1">
      <c r="A33" s="351" t="s">
        <v>406</v>
      </c>
      <c r="B33" s="88" t="s">
        <v>407</v>
      </c>
      <c r="C33" s="156" t="s">
        <v>76</v>
      </c>
      <c r="D33" s="108">
        <f t="shared" si="7"/>
        <v>0</v>
      </c>
      <c r="E33" s="193" t="s">
        <v>72</v>
      </c>
      <c r="F33" s="108">
        <f t="shared" si="1"/>
        <v>0</v>
      </c>
      <c r="G33" s="193" t="s">
        <v>76</v>
      </c>
      <c r="H33" s="108">
        <f t="shared" si="2"/>
        <v>0</v>
      </c>
      <c r="I33" s="193" t="s">
        <v>76</v>
      </c>
      <c r="J33" s="108">
        <f t="shared" si="3"/>
        <v>0</v>
      </c>
      <c r="K33" s="196">
        <f t="shared" si="4"/>
        <v>0</v>
      </c>
      <c r="L33" s="108">
        <f t="shared" si="5"/>
        <v>0</v>
      </c>
      <c r="M33" s="196">
        <f t="shared" si="6"/>
        <v>0</v>
      </c>
      <c r="N33" s="168"/>
      <c r="O33" s="243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</row>
    <row r="34" spans="1:29" ht="13.5" customHeight="1">
      <c r="A34" s="352"/>
      <c r="B34" s="89" t="s">
        <v>392</v>
      </c>
      <c r="C34" s="156" t="s">
        <v>76</v>
      </c>
      <c r="D34" s="108">
        <f t="shared" si="7"/>
        <v>0</v>
      </c>
      <c r="E34" s="193" t="s">
        <v>72</v>
      </c>
      <c r="F34" s="108">
        <f t="shared" si="1"/>
        <v>0</v>
      </c>
      <c r="G34" s="193" t="s">
        <v>76</v>
      </c>
      <c r="H34" s="108">
        <f t="shared" si="2"/>
        <v>0</v>
      </c>
      <c r="I34" s="193" t="s">
        <v>76</v>
      </c>
      <c r="J34" s="108">
        <f t="shared" si="3"/>
        <v>0</v>
      </c>
      <c r="K34" s="196">
        <f t="shared" si="4"/>
        <v>0</v>
      </c>
      <c r="L34" s="108">
        <f t="shared" si="5"/>
        <v>0</v>
      </c>
      <c r="M34" s="196">
        <f t="shared" si="6"/>
        <v>0</v>
      </c>
      <c r="N34" s="168"/>
      <c r="O34" s="243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</row>
    <row r="35" spans="1:29" ht="13.5" customHeight="1">
      <c r="A35" s="351" t="s">
        <v>408</v>
      </c>
      <c r="B35" s="88" t="s">
        <v>407</v>
      </c>
      <c r="C35" s="156" t="s">
        <v>76</v>
      </c>
      <c r="D35" s="108">
        <f t="shared" si="7"/>
        <v>0</v>
      </c>
      <c r="E35" s="193" t="s">
        <v>72</v>
      </c>
      <c r="F35" s="108">
        <f t="shared" si="1"/>
        <v>0</v>
      </c>
      <c r="G35" s="193" t="s">
        <v>76</v>
      </c>
      <c r="H35" s="108">
        <f t="shared" si="2"/>
        <v>0</v>
      </c>
      <c r="I35" s="193" t="s">
        <v>76</v>
      </c>
      <c r="J35" s="108">
        <f t="shared" si="3"/>
        <v>0</v>
      </c>
      <c r="K35" s="196">
        <f t="shared" si="4"/>
        <v>0</v>
      </c>
      <c r="L35" s="108">
        <f t="shared" si="5"/>
        <v>0</v>
      </c>
      <c r="M35" s="196">
        <f t="shared" si="6"/>
        <v>0</v>
      </c>
      <c r="N35" s="168"/>
      <c r="O35" s="243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</row>
    <row r="36" spans="1:29" ht="13.5" customHeight="1">
      <c r="A36" s="352"/>
      <c r="B36" s="89" t="s">
        <v>392</v>
      </c>
      <c r="C36" s="156" t="s">
        <v>76</v>
      </c>
      <c r="D36" s="108">
        <f t="shared" si="7"/>
        <v>0</v>
      </c>
      <c r="E36" s="193" t="s">
        <v>72</v>
      </c>
      <c r="F36" s="108">
        <f t="shared" si="1"/>
        <v>0</v>
      </c>
      <c r="G36" s="193" t="s">
        <v>76</v>
      </c>
      <c r="H36" s="108">
        <f t="shared" si="2"/>
        <v>0</v>
      </c>
      <c r="I36" s="193" t="s">
        <v>76</v>
      </c>
      <c r="J36" s="108">
        <f t="shared" si="3"/>
        <v>0</v>
      </c>
      <c r="K36" s="196">
        <f t="shared" si="4"/>
        <v>0</v>
      </c>
      <c r="L36" s="108">
        <f t="shared" si="5"/>
        <v>0</v>
      </c>
      <c r="M36" s="196">
        <f t="shared" si="6"/>
        <v>0</v>
      </c>
      <c r="N36" s="168"/>
      <c r="O36" s="243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</row>
    <row r="37" spans="1:29" ht="13.5" customHeight="1">
      <c r="A37" s="351" t="s">
        <v>308</v>
      </c>
      <c r="B37" s="88" t="s">
        <v>373</v>
      </c>
      <c r="C37" s="156" t="s">
        <v>72</v>
      </c>
      <c r="D37" s="108">
        <f t="shared" si="7"/>
        <v>0</v>
      </c>
      <c r="E37" s="193"/>
      <c r="F37" s="108">
        <f t="shared" si="1"/>
        <v>0</v>
      </c>
      <c r="G37" s="193"/>
      <c r="H37" s="108">
        <f t="shared" si="2"/>
        <v>0</v>
      </c>
      <c r="I37" s="193"/>
      <c r="J37" s="108">
        <f t="shared" si="3"/>
        <v>0</v>
      </c>
      <c r="K37" s="196">
        <f t="shared" si="4"/>
        <v>0</v>
      </c>
      <c r="L37" s="108">
        <f t="shared" si="5"/>
        <v>0</v>
      </c>
      <c r="M37" s="196">
        <f t="shared" si="6"/>
        <v>0</v>
      </c>
      <c r="N37" s="168"/>
      <c r="O37" s="243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</row>
    <row r="38" spans="1:29" ht="12.75">
      <c r="A38" s="352"/>
      <c r="B38" s="89" t="s">
        <v>392</v>
      </c>
      <c r="C38" s="156" t="s">
        <v>72</v>
      </c>
      <c r="D38" s="108">
        <f t="shared" si="7"/>
        <v>0</v>
      </c>
      <c r="E38" s="193"/>
      <c r="F38" s="108">
        <f t="shared" si="1"/>
        <v>0</v>
      </c>
      <c r="G38" s="193"/>
      <c r="H38" s="108">
        <f t="shared" si="2"/>
        <v>0</v>
      </c>
      <c r="I38" s="193"/>
      <c r="J38" s="108">
        <f t="shared" si="3"/>
        <v>0</v>
      </c>
      <c r="K38" s="196">
        <f t="shared" si="4"/>
        <v>0</v>
      </c>
      <c r="L38" s="108">
        <f t="shared" si="5"/>
        <v>0</v>
      </c>
      <c r="M38" s="196">
        <f t="shared" si="6"/>
        <v>0</v>
      </c>
      <c r="N38" s="168"/>
      <c r="O38" s="243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</row>
    <row r="39" spans="1:29" ht="13.5" customHeight="1">
      <c r="A39" s="351" t="s">
        <v>309</v>
      </c>
      <c r="B39" s="88" t="s">
        <v>407</v>
      </c>
      <c r="C39" s="156" t="s">
        <v>72</v>
      </c>
      <c r="D39" s="108">
        <f t="shared" si="7"/>
        <v>0</v>
      </c>
      <c r="E39" s="193"/>
      <c r="F39" s="108">
        <f t="shared" si="1"/>
        <v>0</v>
      </c>
      <c r="G39" s="193"/>
      <c r="H39" s="108">
        <f t="shared" si="2"/>
        <v>0</v>
      </c>
      <c r="I39" s="193"/>
      <c r="J39" s="108">
        <f t="shared" si="3"/>
        <v>0</v>
      </c>
      <c r="K39" s="196">
        <f t="shared" si="4"/>
        <v>0</v>
      </c>
      <c r="L39" s="108">
        <f t="shared" si="5"/>
        <v>0</v>
      </c>
      <c r="M39" s="196">
        <f t="shared" si="6"/>
        <v>0</v>
      </c>
      <c r="N39" s="168"/>
      <c r="O39" s="243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</row>
    <row r="40" spans="1:29" ht="13.5" customHeight="1">
      <c r="A40" s="352"/>
      <c r="B40" s="89" t="s">
        <v>392</v>
      </c>
      <c r="C40" s="156" t="s">
        <v>72</v>
      </c>
      <c r="D40" s="108">
        <f t="shared" si="7"/>
        <v>0</v>
      </c>
      <c r="E40" s="193"/>
      <c r="F40" s="108">
        <f t="shared" si="1"/>
        <v>0</v>
      </c>
      <c r="G40" s="193"/>
      <c r="H40" s="108">
        <f t="shared" si="2"/>
        <v>0</v>
      </c>
      <c r="I40" s="193"/>
      <c r="J40" s="108">
        <f t="shared" si="3"/>
        <v>0</v>
      </c>
      <c r="K40" s="196">
        <f t="shared" si="4"/>
        <v>0</v>
      </c>
      <c r="L40" s="108">
        <f t="shared" si="5"/>
        <v>0</v>
      </c>
      <c r="M40" s="196">
        <f t="shared" si="6"/>
        <v>0</v>
      </c>
      <c r="N40" s="168"/>
      <c r="O40" s="243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</row>
    <row r="41" spans="1:29" ht="13.5" customHeight="1">
      <c r="A41" s="351" t="s">
        <v>310</v>
      </c>
      <c r="B41" s="88" t="s">
        <v>373</v>
      </c>
      <c r="C41" s="156" t="s">
        <v>72</v>
      </c>
      <c r="D41" s="108">
        <f t="shared" si="7"/>
        <v>0</v>
      </c>
      <c r="E41" s="193"/>
      <c r="F41" s="108">
        <f t="shared" si="1"/>
        <v>0</v>
      </c>
      <c r="G41" s="193"/>
      <c r="H41" s="108">
        <f t="shared" si="2"/>
        <v>0</v>
      </c>
      <c r="I41" s="193"/>
      <c r="J41" s="108">
        <f t="shared" si="3"/>
        <v>0</v>
      </c>
      <c r="K41" s="196">
        <f t="shared" si="4"/>
        <v>0</v>
      </c>
      <c r="L41" s="108">
        <f t="shared" si="5"/>
        <v>0</v>
      </c>
      <c r="M41" s="196">
        <f t="shared" si="6"/>
        <v>0</v>
      </c>
      <c r="N41" s="168"/>
      <c r="O41" s="243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</row>
    <row r="42" spans="1:29" ht="13.5" customHeight="1">
      <c r="A42" s="352"/>
      <c r="B42" s="89" t="s">
        <v>392</v>
      </c>
      <c r="C42" s="156" t="s">
        <v>72</v>
      </c>
      <c r="D42" s="108">
        <f t="shared" si="7"/>
        <v>0</v>
      </c>
      <c r="E42" s="193"/>
      <c r="F42" s="108">
        <f t="shared" si="1"/>
        <v>0</v>
      </c>
      <c r="G42" s="193"/>
      <c r="H42" s="108">
        <f t="shared" si="2"/>
        <v>0</v>
      </c>
      <c r="I42" s="193"/>
      <c r="J42" s="108">
        <f t="shared" si="3"/>
        <v>0</v>
      </c>
      <c r="K42" s="196">
        <f t="shared" si="4"/>
        <v>0</v>
      </c>
      <c r="L42" s="108">
        <f t="shared" si="5"/>
        <v>0</v>
      </c>
      <c r="M42" s="196">
        <f t="shared" si="6"/>
        <v>0</v>
      </c>
      <c r="N42" s="168"/>
      <c r="O42" s="243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</row>
    <row r="43" spans="1:29" ht="13.5" customHeight="1">
      <c r="A43" s="351" t="s">
        <v>427</v>
      </c>
      <c r="B43" s="88" t="s">
        <v>407</v>
      </c>
      <c r="C43" s="156" t="s">
        <v>76</v>
      </c>
      <c r="D43" s="108">
        <f t="shared" si="7"/>
        <v>0</v>
      </c>
      <c r="E43" s="193" t="s">
        <v>72</v>
      </c>
      <c r="F43" s="108">
        <f t="shared" si="1"/>
        <v>0</v>
      </c>
      <c r="G43" s="193" t="s">
        <v>76</v>
      </c>
      <c r="H43" s="108">
        <f t="shared" si="2"/>
        <v>0</v>
      </c>
      <c r="I43" s="193" t="s">
        <v>76</v>
      </c>
      <c r="J43" s="108">
        <f t="shared" si="3"/>
        <v>0</v>
      </c>
      <c r="K43" s="196">
        <f t="shared" si="4"/>
        <v>0</v>
      </c>
      <c r="L43" s="108">
        <f t="shared" si="5"/>
        <v>0</v>
      </c>
      <c r="M43" s="196">
        <f t="shared" si="6"/>
        <v>0</v>
      </c>
      <c r="N43" s="168"/>
      <c r="O43" s="243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</row>
    <row r="44" spans="1:29" ht="13.5" customHeight="1">
      <c r="A44" s="352"/>
      <c r="B44" s="89" t="s">
        <v>392</v>
      </c>
      <c r="C44" s="156" t="s">
        <v>76</v>
      </c>
      <c r="D44" s="108">
        <f t="shared" si="7"/>
        <v>0</v>
      </c>
      <c r="E44" s="193" t="s">
        <v>72</v>
      </c>
      <c r="F44" s="108">
        <f t="shared" si="1"/>
        <v>0</v>
      </c>
      <c r="G44" s="193" t="s">
        <v>76</v>
      </c>
      <c r="H44" s="108">
        <f t="shared" si="2"/>
        <v>0</v>
      </c>
      <c r="I44" s="193" t="s">
        <v>76</v>
      </c>
      <c r="J44" s="108">
        <f t="shared" si="3"/>
        <v>0</v>
      </c>
      <c r="K44" s="196">
        <f t="shared" si="4"/>
        <v>0</v>
      </c>
      <c r="L44" s="108">
        <f t="shared" si="5"/>
        <v>0</v>
      </c>
      <c r="M44" s="196">
        <f t="shared" si="6"/>
        <v>0</v>
      </c>
      <c r="N44" s="168"/>
      <c r="O44" s="243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</row>
    <row r="45" spans="1:29" ht="13.5" customHeight="1">
      <c r="A45" s="351" t="s">
        <v>312</v>
      </c>
      <c r="B45" s="88" t="s">
        <v>407</v>
      </c>
      <c r="C45" s="156" t="s">
        <v>76</v>
      </c>
      <c r="D45" s="108">
        <f t="shared" si="7"/>
        <v>0</v>
      </c>
      <c r="E45" s="193" t="s">
        <v>72</v>
      </c>
      <c r="F45" s="108">
        <f t="shared" si="1"/>
        <v>0</v>
      </c>
      <c r="G45" s="193" t="s">
        <v>76</v>
      </c>
      <c r="H45" s="108">
        <f t="shared" si="2"/>
        <v>0</v>
      </c>
      <c r="I45" s="193" t="s">
        <v>76</v>
      </c>
      <c r="J45" s="108">
        <f t="shared" si="3"/>
        <v>0</v>
      </c>
      <c r="K45" s="196">
        <f t="shared" si="4"/>
        <v>0</v>
      </c>
      <c r="L45" s="108">
        <f t="shared" si="5"/>
        <v>0</v>
      </c>
      <c r="M45" s="196">
        <f t="shared" si="6"/>
        <v>0</v>
      </c>
      <c r="N45" s="168"/>
      <c r="O45" s="243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</row>
    <row r="46" spans="1:29" ht="13.5" customHeight="1">
      <c r="A46" s="352"/>
      <c r="B46" s="89" t="s">
        <v>392</v>
      </c>
      <c r="C46" s="156" t="s">
        <v>76</v>
      </c>
      <c r="D46" s="108">
        <f t="shared" si="7"/>
        <v>0</v>
      </c>
      <c r="E46" s="193" t="s">
        <v>72</v>
      </c>
      <c r="F46" s="108">
        <f t="shared" si="1"/>
        <v>0</v>
      </c>
      <c r="G46" s="193" t="s">
        <v>76</v>
      </c>
      <c r="H46" s="108">
        <f t="shared" si="2"/>
        <v>0</v>
      </c>
      <c r="I46" s="193" t="s">
        <v>76</v>
      </c>
      <c r="J46" s="108">
        <f t="shared" si="3"/>
        <v>0</v>
      </c>
      <c r="K46" s="196">
        <f t="shared" si="4"/>
        <v>0</v>
      </c>
      <c r="L46" s="108">
        <f t="shared" si="5"/>
        <v>0</v>
      </c>
      <c r="M46" s="196">
        <f t="shared" si="6"/>
        <v>0</v>
      </c>
      <c r="N46" s="168"/>
      <c r="O46" s="243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</row>
    <row r="47" spans="1:29" ht="25.5" customHeight="1">
      <c r="A47" s="353" t="s">
        <v>409</v>
      </c>
      <c r="B47" s="404"/>
      <c r="C47" s="194">
        <f>SUM(C12,C14,C16,C18,C22,C24,C26,C28,C30,C32,C34,C36,C38,C40,C42,C44,C46)</f>
        <v>0</v>
      </c>
      <c r="D47" s="108">
        <f t="shared" si="7"/>
        <v>0</v>
      </c>
      <c r="E47" s="194">
        <f>SUM(E12,E14,E16,E18,E20,E22,E24,E26,E28,E30,E32,E34,E36,E38,E40,E42,E44,E46)</f>
        <v>0</v>
      </c>
      <c r="F47" s="108">
        <f t="shared" si="1"/>
        <v>0</v>
      </c>
      <c r="G47" s="194">
        <f>SUM(G12,G14,G16,G18,G20,G22,G24,G26,G28,G30,G32,G34,G36,G38,G40,G42,G44,G46)</f>
        <v>0</v>
      </c>
      <c r="H47" s="108">
        <f t="shared" si="2"/>
        <v>0</v>
      </c>
      <c r="I47" s="194">
        <f>SUM(I12,I14,I16,I18,I20,I22,I24,I26,I28,I30,I32,I34,I36,I38,I40,I42,I44,I46)</f>
        <v>0</v>
      </c>
      <c r="J47" s="108">
        <f t="shared" si="3"/>
        <v>0</v>
      </c>
      <c r="K47" s="194">
        <f>SUM(K12,K14,K16,K18,K20,K22,K24,K26,K28,K30,K32,K34,K36,K38,K40,K42,K44,K46)</f>
        <v>0</v>
      </c>
      <c r="L47" s="108">
        <f t="shared" si="5"/>
        <v>0</v>
      </c>
      <c r="M47" s="196">
        <f t="shared" si="6"/>
        <v>0</v>
      </c>
      <c r="N47" s="168"/>
      <c r="O47" s="243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</row>
    <row r="48" spans="1:29" ht="13.5" customHeight="1">
      <c r="A48" s="185"/>
      <c r="B48" s="185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185"/>
      <c r="N48" s="249"/>
      <c r="O48" s="249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</row>
    <row r="49" spans="1:29" s="71" customFormat="1" ht="12.75" customHeight="1">
      <c r="A49" s="177"/>
      <c r="B49" s="177"/>
      <c r="C49" s="250"/>
      <c r="D49" s="250"/>
      <c r="E49" s="250"/>
      <c r="F49" s="250"/>
      <c r="G49" s="250"/>
      <c r="H49" s="250"/>
      <c r="I49" s="250"/>
      <c r="J49" s="244"/>
      <c r="K49" s="244"/>
      <c r="L49" s="244"/>
      <c r="M49" s="244"/>
      <c r="N49" s="244"/>
      <c r="O49" s="244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1:29" ht="19.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</row>
    <row r="51" spans="1:29" ht="13.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</row>
    <row r="52" spans="1:29" ht="19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</row>
    <row r="53" spans="1:29" ht="13.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</row>
    <row r="54" spans="1:29" s="103" customFormat="1" ht="15.7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</row>
    <row r="55" spans="1:29" s="103" customFormat="1" ht="69.7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</row>
    <row r="56" spans="1:29" s="103" customFormat="1" ht="13.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</row>
    <row r="57" spans="1:29" s="103" customFormat="1" ht="13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</row>
    <row r="58" spans="1:29" ht="13.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</row>
    <row r="59" spans="1:29" ht="13.5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</row>
    <row r="60" spans="1:29" ht="13.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</row>
    <row r="61" spans="1:29" ht="13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</row>
    <row r="62" spans="1:29" ht="13.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</row>
    <row r="63" spans="1:29" ht="13.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</row>
    <row r="64" spans="1:29" ht="13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</row>
    <row r="65" spans="1:29" ht="13.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</row>
    <row r="66" spans="1:29" ht="13.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</row>
    <row r="67" spans="1:29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</row>
    <row r="68" spans="1:29" ht="13.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</row>
    <row r="69" spans="1:29" ht="13.5" customHeight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</row>
    <row r="70" spans="1:29" ht="13.5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</row>
    <row r="71" spans="1:29" ht="13.5" customHeight="1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</row>
    <row r="72" spans="1:29" ht="13.5" customHeigh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</row>
    <row r="73" spans="1:29" ht="13.5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</row>
    <row r="74" spans="1:29" ht="13.5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</row>
    <row r="75" spans="1:29" ht="13.5" customHeight="1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</row>
    <row r="76" spans="1:29" ht="13.5" customHeight="1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</row>
    <row r="77" spans="1:29" ht="13.5" customHeight="1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</row>
    <row r="79" spans="1:15" s="109" customFormat="1" ht="13.5" customHeight="1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</row>
    <row r="80" spans="1:15" s="109" customFormat="1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</row>
    <row r="81" spans="1:29" ht="13.5" customHeight="1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</row>
    <row r="82" spans="1:15" s="110" customFormat="1" ht="27" customHeight="1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</row>
    <row r="83" spans="1:15" s="111" customFormat="1" ht="13.5" customHeight="1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</row>
    <row r="84" spans="1:29" s="71" customFormat="1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</row>
    <row r="85" spans="1:29" s="71" customFormat="1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1:29" s="71" customFormat="1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</row>
    <row r="87" spans="1:15" s="111" customFormat="1" ht="13.5" customHeight="1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</row>
    <row r="90" spans="1:29" ht="12.7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</row>
    <row r="91" spans="1:29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</row>
    <row r="92" spans="1:29" ht="12.7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</row>
    <row r="93" spans="1:29" ht="12.7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</row>
    <row r="94" spans="1:29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</row>
    <row r="95" spans="1:29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</row>
    <row r="96" spans="1:29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</row>
    <row r="97" spans="1:29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</row>
    <row r="98" spans="1:29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</row>
    <row r="99" spans="1:29" ht="12.75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</row>
    <row r="100" spans="1:29" ht="12.75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</row>
    <row r="101" spans="1:29" ht="12.75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</row>
    <row r="102" spans="1:29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</row>
    <row r="103" spans="1:29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</row>
    <row r="104" spans="1:29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</row>
    <row r="105" spans="1:29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</row>
    <row r="106" spans="1:29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</row>
    <row r="107" spans="1:29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</row>
    <row r="108" spans="1:29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</row>
    <row r="109" spans="1:29" ht="12.7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</row>
    <row r="110" spans="1:29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</row>
    <row r="111" spans="1:29" ht="12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</row>
    <row r="112" spans="1:29" ht="12.7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</row>
    <row r="113" spans="1:29" ht="12.7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</row>
    <row r="114" spans="1:29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</row>
    <row r="115" spans="1:29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</row>
    <row r="116" spans="1:29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</row>
    <row r="117" spans="1:29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</row>
    <row r="118" spans="1:29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</row>
    <row r="119" spans="1:29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</row>
    <row r="120" spans="1:29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</row>
    <row r="121" spans="1:29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</row>
    <row r="122" spans="1:29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</row>
    <row r="123" spans="1:29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</row>
    <row r="124" spans="1:29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</row>
    <row r="125" spans="1:29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</row>
    <row r="126" spans="1:29" ht="12.7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</row>
    <row r="127" spans="1:29" ht="12.7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</row>
    <row r="128" spans="1:29" ht="12.7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</row>
    <row r="129" spans="1:29" ht="12.7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</row>
    <row r="130" spans="1:29" ht="12.7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</row>
    <row r="131" spans="1:29" ht="12.7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</row>
  </sheetData>
  <mergeCells count="29">
    <mergeCell ref="A47:B4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11:A12"/>
    <mergeCell ref="A13:A14"/>
    <mergeCell ref="A6:B9"/>
    <mergeCell ref="C6:D7"/>
    <mergeCell ref="I7:J7"/>
    <mergeCell ref="K7:L7"/>
    <mergeCell ref="A4:O4"/>
    <mergeCell ref="A10:B10"/>
    <mergeCell ref="E6:L6"/>
    <mergeCell ref="M6:M7"/>
    <mergeCell ref="E7:F7"/>
    <mergeCell ref="G7:H7"/>
  </mergeCells>
  <printOptions/>
  <pageMargins left="0.75" right="0.75" top="0.6" bottom="0.78" header="0.5" footer="0.5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pane xSplit="1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3.00390625" style="0" customWidth="1"/>
    <col min="2" max="3" width="9.375" style="0" bestFit="1" customWidth="1"/>
    <col min="4" max="4" width="9.625" style="0" bestFit="1" customWidth="1"/>
    <col min="5" max="7" width="9.375" style="0" bestFit="1" customWidth="1"/>
    <col min="8" max="8" width="9.625" style="0" bestFit="1" customWidth="1"/>
    <col min="9" max="11" width="9.375" style="0" bestFit="1" customWidth="1"/>
    <col min="12" max="12" width="9.625" style="0" bestFit="1" customWidth="1"/>
    <col min="13" max="15" width="9.375" style="0" bestFit="1" customWidth="1"/>
    <col min="16" max="16" width="9.625" style="0" bestFit="1" customWidth="1"/>
    <col min="17" max="17" width="9.375" style="0" bestFit="1" customWidth="1"/>
    <col min="18" max="20" width="6.75390625" style="0" customWidth="1"/>
  </cols>
  <sheetData>
    <row r="1" spans="1:29" ht="12.75">
      <c r="A1" s="70" t="str">
        <f>'[1]T.0.1'!B3</f>
        <v>RDP</v>
      </c>
      <c r="B1" s="43" t="str">
        <f>'[1]T.0.1'!B7</f>
        <v>HUOBJ</v>
      </c>
      <c r="C1" s="44">
        <v>2008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68"/>
      <c r="R1" s="168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9.5" customHeight="1">
      <c r="A2" s="112" t="s">
        <v>428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3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6"/>
      <c r="V3" s="166"/>
      <c r="W3" s="166"/>
      <c r="X3" s="166"/>
      <c r="Y3" s="166"/>
      <c r="Z3" s="166"/>
      <c r="AA3" s="166"/>
      <c r="AB3" s="166"/>
      <c r="AC3" s="166"/>
    </row>
    <row r="4" spans="1:20" s="113" customFormat="1" ht="23.25" customHeight="1">
      <c r="A4" s="409" t="s">
        <v>372</v>
      </c>
      <c r="B4" s="411" t="s">
        <v>429</v>
      </c>
      <c r="C4" s="413"/>
      <c r="D4" s="413"/>
      <c r="E4" s="354"/>
      <c r="F4" s="411" t="s">
        <v>374</v>
      </c>
      <c r="G4" s="413"/>
      <c r="H4" s="413"/>
      <c r="I4" s="354"/>
      <c r="J4" s="345" t="s">
        <v>375</v>
      </c>
      <c r="K4" s="415"/>
      <c r="L4" s="415"/>
      <c r="M4" s="415"/>
      <c r="N4" s="415"/>
      <c r="O4" s="415"/>
      <c r="P4" s="415"/>
      <c r="Q4" s="346"/>
      <c r="R4" s="166"/>
      <c r="S4" s="166"/>
      <c r="T4" s="166"/>
    </row>
    <row r="5" spans="1:29" ht="24.75" customHeight="1">
      <c r="A5" s="412"/>
      <c r="B5" s="357"/>
      <c r="C5" s="414"/>
      <c r="D5" s="414"/>
      <c r="E5" s="358"/>
      <c r="F5" s="357"/>
      <c r="G5" s="414"/>
      <c r="H5" s="414"/>
      <c r="I5" s="358"/>
      <c r="J5" s="398" t="s">
        <v>356</v>
      </c>
      <c r="K5" s="399"/>
      <c r="L5" s="399"/>
      <c r="M5" s="362"/>
      <c r="N5" s="398" t="s">
        <v>430</v>
      </c>
      <c r="O5" s="399"/>
      <c r="P5" s="399"/>
      <c r="Q5" s="362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39.75" customHeight="1">
      <c r="A6" s="410"/>
      <c r="B6" s="241" t="s">
        <v>431</v>
      </c>
      <c r="C6" s="203" t="s">
        <v>432</v>
      </c>
      <c r="D6" s="242" t="s">
        <v>433</v>
      </c>
      <c r="E6" s="241" t="s">
        <v>356</v>
      </c>
      <c r="F6" s="241" t="s">
        <v>431</v>
      </c>
      <c r="G6" s="203" t="s">
        <v>432</v>
      </c>
      <c r="H6" s="242" t="s">
        <v>433</v>
      </c>
      <c r="I6" s="241" t="s">
        <v>356</v>
      </c>
      <c r="J6" s="241" t="s">
        <v>431</v>
      </c>
      <c r="K6" s="203" t="s">
        <v>432</v>
      </c>
      <c r="L6" s="242" t="s">
        <v>433</v>
      </c>
      <c r="M6" s="241" t="s">
        <v>356</v>
      </c>
      <c r="N6" s="241" t="s">
        <v>431</v>
      </c>
      <c r="O6" s="203" t="s">
        <v>432</v>
      </c>
      <c r="P6" s="242" t="s">
        <v>433</v>
      </c>
      <c r="Q6" s="241" t="s">
        <v>356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3.5" customHeight="1">
      <c r="A7" s="57" t="s">
        <v>391</v>
      </c>
      <c r="B7" s="322"/>
      <c r="C7" s="197"/>
      <c r="D7" s="197"/>
      <c r="E7" s="323">
        <f>SUM(C7:D7)</f>
        <v>0</v>
      </c>
      <c r="F7" s="322"/>
      <c r="G7" s="197"/>
      <c r="H7" s="197"/>
      <c r="I7" s="323">
        <f>SUM(G7:H7)</f>
        <v>0</v>
      </c>
      <c r="J7" s="322"/>
      <c r="K7" s="197"/>
      <c r="L7" s="197"/>
      <c r="M7" s="323">
        <f>SUM(K7:L7)</f>
        <v>0</v>
      </c>
      <c r="N7" s="322"/>
      <c r="O7" s="197"/>
      <c r="P7" s="197"/>
      <c r="Q7" s="323">
        <f>SUM(O7:P7)</f>
        <v>0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3.5" customHeight="1">
      <c r="A8" s="57" t="s">
        <v>393</v>
      </c>
      <c r="B8" s="322"/>
      <c r="C8" s="322"/>
      <c r="D8" s="322"/>
      <c r="E8" s="322"/>
      <c r="F8" s="322"/>
      <c r="G8" s="322"/>
      <c r="H8" s="322"/>
      <c r="I8" s="322"/>
      <c r="J8" s="322"/>
      <c r="K8" s="197"/>
      <c r="L8" s="197"/>
      <c r="M8" s="323">
        <f>SUM(K8:L8)</f>
        <v>0</v>
      </c>
      <c r="N8" s="322"/>
      <c r="O8" s="197"/>
      <c r="P8" s="197"/>
      <c r="Q8" s="323">
        <f>SUM(O8:P8)</f>
        <v>0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57" t="s">
        <v>394</v>
      </c>
      <c r="B9" s="322"/>
      <c r="C9" s="197"/>
      <c r="D9" s="197"/>
      <c r="E9" s="323">
        <f>SUM(C9:D9)</f>
        <v>0</v>
      </c>
      <c r="F9" s="322"/>
      <c r="G9" s="197"/>
      <c r="H9" s="197"/>
      <c r="I9" s="323">
        <f>SUM(G9:H9)</f>
        <v>0</v>
      </c>
      <c r="J9" s="322"/>
      <c r="K9" s="197"/>
      <c r="L9" s="197"/>
      <c r="M9" s="323">
        <f>SUM(K9:L9)</f>
        <v>0</v>
      </c>
      <c r="N9" s="322"/>
      <c r="O9" s="197"/>
      <c r="P9" s="197"/>
      <c r="Q9" s="323">
        <f>SUM(O9:P9)</f>
        <v>0</v>
      </c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57" t="s">
        <v>395</v>
      </c>
      <c r="B10" s="322"/>
      <c r="C10" s="322"/>
      <c r="D10" s="322"/>
      <c r="E10" s="322"/>
      <c r="F10" s="322"/>
      <c r="G10" s="322"/>
      <c r="H10" s="322"/>
      <c r="I10" s="322"/>
      <c r="J10" s="197" t="s">
        <v>72</v>
      </c>
      <c r="K10" s="197"/>
      <c r="L10" s="197"/>
      <c r="M10" s="323">
        <f>SUM(J10:L10)</f>
        <v>0</v>
      </c>
      <c r="N10" s="197" t="s">
        <v>72</v>
      </c>
      <c r="O10" s="197"/>
      <c r="P10" s="197"/>
      <c r="Q10" s="323">
        <f>SUM(N10:P10)</f>
        <v>0</v>
      </c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4.25" customHeight="1">
      <c r="A11" s="114" t="s">
        <v>397</v>
      </c>
      <c r="B11" s="322"/>
      <c r="C11" s="322"/>
      <c r="D11" s="322"/>
      <c r="E11" s="322"/>
      <c r="F11" s="322"/>
      <c r="G11" s="322"/>
      <c r="H11" s="322"/>
      <c r="I11" s="322"/>
      <c r="J11" s="197">
        <v>0</v>
      </c>
      <c r="K11" s="197"/>
      <c r="L11" s="197"/>
      <c r="M11" s="323">
        <f>SUM(J11:L11)</f>
        <v>0</v>
      </c>
      <c r="N11" s="197">
        <f>J11*0.8</f>
        <v>0</v>
      </c>
      <c r="O11" s="197"/>
      <c r="P11" s="197"/>
      <c r="Q11" s="323">
        <f>SUM(N11:P11)</f>
        <v>0</v>
      </c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4.25" customHeight="1">
      <c r="A12" s="115" t="s">
        <v>399</v>
      </c>
      <c r="B12" s="322"/>
      <c r="C12" s="322"/>
      <c r="D12" s="322"/>
      <c r="E12" s="322"/>
      <c r="F12" s="322"/>
      <c r="G12" s="322"/>
      <c r="H12" s="322"/>
      <c r="I12" s="322"/>
      <c r="J12" s="197" t="s">
        <v>74</v>
      </c>
      <c r="K12" s="197"/>
      <c r="L12" s="197"/>
      <c r="M12" s="323">
        <f>SUM(J12:L12)</f>
        <v>0</v>
      </c>
      <c r="N12" s="197" t="s">
        <v>74</v>
      </c>
      <c r="O12" s="197"/>
      <c r="P12" s="197"/>
      <c r="Q12" s="323">
        <f>SUM(N12:P12)</f>
        <v>0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57" t="s">
        <v>400</v>
      </c>
      <c r="B13" s="322"/>
      <c r="C13" s="322"/>
      <c r="D13" s="322"/>
      <c r="E13" s="322"/>
      <c r="F13" s="322"/>
      <c r="G13" s="322"/>
      <c r="H13" s="322"/>
      <c r="I13" s="322"/>
      <c r="J13" s="197">
        <v>0</v>
      </c>
      <c r="K13" s="197"/>
      <c r="L13" s="197"/>
      <c r="M13" s="323">
        <f>SUM(J13:L13)</f>
        <v>0</v>
      </c>
      <c r="N13" s="197">
        <v>0</v>
      </c>
      <c r="O13" s="197"/>
      <c r="P13" s="197"/>
      <c r="Q13" s="323">
        <f>SUM(N13:P13)</f>
        <v>0</v>
      </c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27" customHeight="1">
      <c r="A14" s="41" t="s">
        <v>402</v>
      </c>
      <c r="B14" s="322"/>
      <c r="C14" s="197"/>
      <c r="D14" s="197"/>
      <c r="E14" s="323">
        <f>SUM(C14:D14)</f>
        <v>0</v>
      </c>
      <c r="F14" s="322"/>
      <c r="G14" s="197"/>
      <c r="H14" s="197"/>
      <c r="I14" s="323">
        <f>SUM(G14:H14)</f>
        <v>0</v>
      </c>
      <c r="J14" s="322"/>
      <c r="K14" s="197"/>
      <c r="L14" s="197"/>
      <c r="M14" s="323">
        <f>SUM(K14:L14)</f>
        <v>0</v>
      </c>
      <c r="N14" s="322"/>
      <c r="O14" s="197"/>
      <c r="P14" s="197"/>
      <c r="Q14" s="323">
        <f>SUM(O14:P14)</f>
        <v>0</v>
      </c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57" t="s">
        <v>403</v>
      </c>
      <c r="B15" s="197"/>
      <c r="C15" s="197"/>
      <c r="D15" s="197"/>
      <c r="E15" s="323">
        <f>SUM(B15:D15)</f>
        <v>0</v>
      </c>
      <c r="F15" s="197"/>
      <c r="G15" s="197"/>
      <c r="H15" s="197"/>
      <c r="I15" s="323">
        <f>SUM(F15:H15)</f>
        <v>0</v>
      </c>
      <c r="J15" s="197">
        <v>0</v>
      </c>
      <c r="K15" s="197"/>
      <c r="L15" s="197"/>
      <c r="M15" s="323">
        <v>0</v>
      </c>
      <c r="N15" s="197">
        <f>J15*0.8</f>
        <v>0</v>
      </c>
      <c r="O15" s="197"/>
      <c r="P15" s="197"/>
      <c r="Q15" s="323">
        <f>SUM(N15:P15)</f>
        <v>0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3.5" customHeight="1">
      <c r="A16" s="57" t="s">
        <v>404</v>
      </c>
      <c r="B16" s="322"/>
      <c r="C16" s="197"/>
      <c r="D16" s="197"/>
      <c r="E16" s="323">
        <f aca="true" t="shared" si="0" ref="E16:E30">SUM(C16:D16)</f>
        <v>0</v>
      </c>
      <c r="F16" s="322"/>
      <c r="G16" s="197"/>
      <c r="H16" s="197"/>
      <c r="I16" s="323">
        <f aca="true" t="shared" si="1" ref="I16:I30">SUM(G16:H16)</f>
        <v>0</v>
      </c>
      <c r="J16" s="322"/>
      <c r="K16" s="197"/>
      <c r="L16" s="197"/>
      <c r="M16" s="323">
        <f aca="true" t="shared" si="2" ref="M16:M30">SUM(K16:L16)</f>
        <v>0</v>
      </c>
      <c r="N16" s="322"/>
      <c r="O16" s="197"/>
      <c r="P16" s="197"/>
      <c r="Q16" s="323">
        <f aca="true" t="shared" si="3" ref="Q16:Q30">SUM(O16:P16)</f>
        <v>0</v>
      </c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57" t="s">
        <v>434</v>
      </c>
      <c r="B17" s="322"/>
      <c r="C17" s="197"/>
      <c r="D17" s="197"/>
      <c r="E17" s="323">
        <f t="shared" si="0"/>
        <v>0</v>
      </c>
      <c r="F17" s="322"/>
      <c r="G17" s="197"/>
      <c r="H17" s="197"/>
      <c r="I17" s="323">
        <f t="shared" si="1"/>
        <v>0</v>
      </c>
      <c r="J17" s="322"/>
      <c r="K17" s="197"/>
      <c r="L17" s="197"/>
      <c r="M17" s="323">
        <f t="shared" si="2"/>
        <v>0</v>
      </c>
      <c r="N17" s="322"/>
      <c r="O17" s="197"/>
      <c r="P17" s="197"/>
      <c r="Q17" s="323">
        <f t="shared" si="3"/>
        <v>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3.5" customHeight="1">
      <c r="A18" s="57" t="s">
        <v>435</v>
      </c>
      <c r="B18" s="322"/>
      <c r="C18" s="197"/>
      <c r="D18" s="197"/>
      <c r="E18" s="323">
        <f t="shared" si="0"/>
        <v>0</v>
      </c>
      <c r="F18" s="322"/>
      <c r="G18" s="197"/>
      <c r="H18" s="197"/>
      <c r="I18" s="323">
        <f t="shared" si="1"/>
        <v>0</v>
      </c>
      <c r="J18" s="322"/>
      <c r="K18" s="197"/>
      <c r="L18" s="197"/>
      <c r="M18" s="323">
        <f t="shared" si="2"/>
        <v>0</v>
      </c>
      <c r="N18" s="322"/>
      <c r="O18" s="197"/>
      <c r="P18" s="197"/>
      <c r="Q18" s="323">
        <f t="shared" si="3"/>
        <v>0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40.5" customHeight="1">
      <c r="A19" s="115" t="s">
        <v>436</v>
      </c>
      <c r="B19" s="322"/>
      <c r="C19" s="197"/>
      <c r="D19" s="197"/>
      <c r="E19" s="323">
        <f t="shared" si="0"/>
        <v>0</v>
      </c>
      <c r="F19" s="322"/>
      <c r="G19" s="197"/>
      <c r="H19" s="197"/>
      <c r="I19" s="323">
        <f t="shared" si="1"/>
        <v>0</v>
      </c>
      <c r="J19" s="322"/>
      <c r="K19" s="197"/>
      <c r="L19" s="197"/>
      <c r="M19" s="323">
        <f t="shared" si="2"/>
        <v>0</v>
      </c>
      <c r="N19" s="322"/>
      <c r="O19" s="197"/>
      <c r="P19" s="197"/>
      <c r="Q19" s="323">
        <f t="shared" si="3"/>
        <v>0</v>
      </c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25.5" customHeight="1">
      <c r="A20" s="114" t="s">
        <v>437</v>
      </c>
      <c r="B20" s="322"/>
      <c r="C20" s="197"/>
      <c r="D20" s="197"/>
      <c r="E20" s="323">
        <f t="shared" si="0"/>
        <v>0</v>
      </c>
      <c r="F20" s="322"/>
      <c r="G20" s="197"/>
      <c r="H20" s="197"/>
      <c r="I20" s="323">
        <f t="shared" si="1"/>
        <v>0</v>
      </c>
      <c r="J20" s="322"/>
      <c r="K20" s="197"/>
      <c r="L20" s="197"/>
      <c r="M20" s="323">
        <f t="shared" si="2"/>
        <v>0</v>
      </c>
      <c r="N20" s="322"/>
      <c r="O20" s="197"/>
      <c r="P20" s="197"/>
      <c r="Q20" s="323">
        <f t="shared" si="3"/>
        <v>0</v>
      </c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57" t="s">
        <v>438</v>
      </c>
      <c r="B21" s="322"/>
      <c r="C21" s="197"/>
      <c r="D21" s="197"/>
      <c r="E21" s="323">
        <f t="shared" si="0"/>
        <v>0</v>
      </c>
      <c r="F21" s="322"/>
      <c r="G21" s="197"/>
      <c r="H21" s="197"/>
      <c r="I21" s="323">
        <f t="shared" si="1"/>
        <v>0</v>
      </c>
      <c r="J21" s="322"/>
      <c r="K21" s="197"/>
      <c r="L21" s="197"/>
      <c r="M21" s="323">
        <f t="shared" si="2"/>
        <v>0</v>
      </c>
      <c r="N21" s="322"/>
      <c r="O21" s="197"/>
      <c r="P21" s="197"/>
      <c r="Q21" s="323">
        <f t="shared" si="3"/>
        <v>0</v>
      </c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27" customHeight="1">
      <c r="A22" s="41" t="s">
        <v>439</v>
      </c>
      <c r="B22" s="322"/>
      <c r="C22" s="197"/>
      <c r="D22" s="197"/>
      <c r="E22" s="323">
        <f t="shared" si="0"/>
        <v>0</v>
      </c>
      <c r="F22" s="322"/>
      <c r="G22" s="197"/>
      <c r="H22" s="197"/>
      <c r="I22" s="323">
        <f t="shared" si="1"/>
        <v>0</v>
      </c>
      <c r="J22" s="322"/>
      <c r="K22" s="197"/>
      <c r="L22" s="197"/>
      <c r="M22" s="323">
        <f t="shared" si="2"/>
        <v>0</v>
      </c>
      <c r="N22" s="322"/>
      <c r="O22" s="197"/>
      <c r="P22" s="197"/>
      <c r="Q22" s="323">
        <f t="shared" si="3"/>
        <v>0</v>
      </c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40.5" customHeight="1">
      <c r="A23" s="114" t="s">
        <v>440</v>
      </c>
      <c r="B23" s="322"/>
      <c r="C23" s="197"/>
      <c r="D23" s="197"/>
      <c r="E23" s="323">
        <f t="shared" si="0"/>
        <v>0</v>
      </c>
      <c r="F23" s="322"/>
      <c r="G23" s="197"/>
      <c r="H23" s="197"/>
      <c r="I23" s="323">
        <f t="shared" si="1"/>
        <v>0</v>
      </c>
      <c r="J23" s="322"/>
      <c r="K23" s="197"/>
      <c r="L23" s="197"/>
      <c r="M23" s="323">
        <f t="shared" si="2"/>
        <v>0</v>
      </c>
      <c r="N23" s="322"/>
      <c r="O23" s="197"/>
      <c r="P23" s="197"/>
      <c r="Q23" s="323">
        <f t="shared" si="3"/>
        <v>0</v>
      </c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57" t="s">
        <v>441</v>
      </c>
      <c r="B24" s="322"/>
      <c r="C24" s="197"/>
      <c r="D24" s="197"/>
      <c r="E24" s="323">
        <f t="shared" si="0"/>
        <v>0</v>
      </c>
      <c r="F24" s="322"/>
      <c r="G24" s="197"/>
      <c r="H24" s="197"/>
      <c r="I24" s="323">
        <f t="shared" si="1"/>
        <v>0</v>
      </c>
      <c r="J24" s="322"/>
      <c r="K24" s="197"/>
      <c r="L24" s="197"/>
      <c r="M24" s="323">
        <f t="shared" si="2"/>
        <v>0</v>
      </c>
      <c r="N24" s="322"/>
      <c r="O24" s="197"/>
      <c r="P24" s="197"/>
      <c r="Q24" s="323">
        <f t="shared" si="3"/>
        <v>0</v>
      </c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27" customHeight="1">
      <c r="A25" s="114" t="s">
        <v>442</v>
      </c>
      <c r="B25" s="322"/>
      <c r="C25" s="197"/>
      <c r="D25" s="197"/>
      <c r="E25" s="323">
        <f t="shared" si="0"/>
        <v>0</v>
      </c>
      <c r="F25" s="322"/>
      <c r="G25" s="197"/>
      <c r="H25" s="197"/>
      <c r="I25" s="323">
        <f t="shared" si="1"/>
        <v>0</v>
      </c>
      <c r="J25" s="322"/>
      <c r="K25" s="197"/>
      <c r="L25" s="197"/>
      <c r="M25" s="323">
        <f t="shared" si="2"/>
        <v>0</v>
      </c>
      <c r="N25" s="322"/>
      <c r="O25" s="197"/>
      <c r="P25" s="197"/>
      <c r="Q25" s="323">
        <f t="shared" si="3"/>
        <v>0</v>
      </c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3.5" customHeight="1">
      <c r="A26" s="57" t="s">
        <v>443</v>
      </c>
      <c r="B26" s="322"/>
      <c r="C26" s="197"/>
      <c r="D26" s="197"/>
      <c r="E26" s="323">
        <f t="shared" si="0"/>
        <v>0</v>
      </c>
      <c r="F26" s="322"/>
      <c r="G26" s="197"/>
      <c r="H26" s="197"/>
      <c r="I26" s="323">
        <f t="shared" si="1"/>
        <v>0</v>
      </c>
      <c r="J26" s="322"/>
      <c r="K26" s="197"/>
      <c r="L26" s="197"/>
      <c r="M26" s="323">
        <f t="shared" si="2"/>
        <v>0</v>
      </c>
      <c r="N26" s="322"/>
      <c r="O26" s="197"/>
      <c r="P26" s="197"/>
      <c r="Q26" s="323">
        <f t="shared" si="3"/>
        <v>0</v>
      </c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40.5" customHeight="1">
      <c r="A27" s="114" t="s">
        <v>444</v>
      </c>
      <c r="B27" s="322"/>
      <c r="C27" s="197"/>
      <c r="D27" s="197"/>
      <c r="E27" s="323">
        <f t="shared" si="0"/>
        <v>0</v>
      </c>
      <c r="F27" s="322"/>
      <c r="G27" s="197"/>
      <c r="H27" s="197"/>
      <c r="I27" s="323">
        <f t="shared" si="1"/>
        <v>0</v>
      </c>
      <c r="J27" s="322"/>
      <c r="K27" s="197"/>
      <c r="L27" s="197"/>
      <c r="M27" s="323">
        <f t="shared" si="2"/>
        <v>0</v>
      </c>
      <c r="N27" s="322"/>
      <c r="O27" s="197"/>
      <c r="P27" s="197"/>
      <c r="Q27" s="323">
        <f t="shared" si="3"/>
        <v>0</v>
      </c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40.5" customHeight="1">
      <c r="A28" s="114" t="s">
        <v>445</v>
      </c>
      <c r="B28" s="322"/>
      <c r="C28" s="197"/>
      <c r="D28" s="197"/>
      <c r="E28" s="323">
        <f t="shared" si="0"/>
        <v>0</v>
      </c>
      <c r="F28" s="322"/>
      <c r="G28" s="197"/>
      <c r="H28" s="197"/>
      <c r="I28" s="323">
        <f t="shared" si="1"/>
        <v>0</v>
      </c>
      <c r="J28" s="322"/>
      <c r="K28" s="197"/>
      <c r="L28" s="197"/>
      <c r="M28" s="323">
        <f t="shared" si="2"/>
        <v>0</v>
      </c>
      <c r="N28" s="322"/>
      <c r="O28" s="197"/>
      <c r="P28" s="197"/>
      <c r="Q28" s="323">
        <f t="shared" si="3"/>
        <v>0</v>
      </c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114" t="s">
        <v>446</v>
      </c>
      <c r="B29" s="322"/>
      <c r="C29" s="197"/>
      <c r="D29" s="197"/>
      <c r="E29" s="323">
        <f t="shared" si="0"/>
        <v>0</v>
      </c>
      <c r="F29" s="322"/>
      <c r="G29" s="197"/>
      <c r="H29" s="197"/>
      <c r="I29" s="323">
        <f t="shared" si="1"/>
        <v>0</v>
      </c>
      <c r="J29" s="322"/>
      <c r="K29" s="197"/>
      <c r="L29" s="197"/>
      <c r="M29" s="323">
        <f t="shared" si="2"/>
        <v>0</v>
      </c>
      <c r="N29" s="322"/>
      <c r="O29" s="197"/>
      <c r="P29" s="197"/>
      <c r="Q29" s="323">
        <f t="shared" si="3"/>
        <v>0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27" customHeight="1">
      <c r="A30" s="89" t="s">
        <v>447</v>
      </c>
      <c r="B30" s="322"/>
      <c r="C30" s="197"/>
      <c r="D30" s="197"/>
      <c r="E30" s="323">
        <f t="shared" si="0"/>
        <v>0</v>
      </c>
      <c r="F30" s="322"/>
      <c r="G30" s="197"/>
      <c r="H30" s="197"/>
      <c r="I30" s="323">
        <f t="shared" si="1"/>
        <v>0</v>
      </c>
      <c r="J30" s="322"/>
      <c r="K30" s="197"/>
      <c r="L30" s="197"/>
      <c r="M30" s="323">
        <f t="shared" si="2"/>
        <v>0</v>
      </c>
      <c r="N30" s="322"/>
      <c r="O30" s="197"/>
      <c r="P30" s="197"/>
      <c r="Q30" s="323">
        <f t="shared" si="3"/>
        <v>0</v>
      </c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89" t="s">
        <v>406</v>
      </c>
      <c r="B31" s="322"/>
      <c r="C31" s="324"/>
      <c r="D31" s="324"/>
      <c r="E31" s="324"/>
      <c r="F31" s="324"/>
      <c r="G31" s="324"/>
      <c r="H31" s="324"/>
      <c r="I31" s="324"/>
      <c r="J31" s="373">
        <v>7797</v>
      </c>
      <c r="K31" s="197"/>
      <c r="L31" s="197"/>
      <c r="M31" s="323">
        <f aca="true" t="shared" si="4" ref="M31:M36">SUM(J31:L31)</f>
        <v>7797</v>
      </c>
      <c r="N31" s="373">
        <f>J31*0.8</f>
        <v>6237.6</v>
      </c>
      <c r="O31" s="197"/>
      <c r="P31" s="197"/>
      <c r="Q31" s="323">
        <f aca="true" t="shared" si="5" ref="Q31:Q37">SUM(N31:P31)</f>
        <v>6237.6</v>
      </c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89" t="s">
        <v>408</v>
      </c>
      <c r="B32" s="322"/>
      <c r="C32" s="324"/>
      <c r="D32" s="324"/>
      <c r="E32" s="324"/>
      <c r="F32" s="324"/>
      <c r="G32" s="324"/>
      <c r="H32" s="324"/>
      <c r="I32" s="324"/>
      <c r="J32" s="373">
        <v>0</v>
      </c>
      <c r="K32" s="197"/>
      <c r="L32" s="197"/>
      <c r="M32" s="323">
        <f t="shared" si="4"/>
        <v>0</v>
      </c>
      <c r="N32" s="373">
        <f>J32*0.8</f>
        <v>0</v>
      </c>
      <c r="O32" s="197"/>
      <c r="P32" s="197"/>
      <c r="Q32" s="323">
        <f t="shared" si="5"/>
        <v>0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24.75" customHeight="1">
      <c r="A33" s="89" t="s">
        <v>308</v>
      </c>
      <c r="B33" s="322"/>
      <c r="C33" s="324"/>
      <c r="D33" s="324"/>
      <c r="E33" s="324"/>
      <c r="F33" s="324"/>
      <c r="G33" s="324"/>
      <c r="H33" s="324"/>
      <c r="I33" s="324"/>
      <c r="J33" s="197" t="s">
        <v>72</v>
      </c>
      <c r="K33" s="197"/>
      <c r="L33" s="197"/>
      <c r="M33" s="323">
        <f t="shared" si="4"/>
        <v>0</v>
      </c>
      <c r="N33" s="325"/>
      <c r="O33" s="197"/>
      <c r="P33" s="197"/>
      <c r="Q33" s="323">
        <f t="shared" si="5"/>
        <v>0</v>
      </c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3.5" customHeight="1">
      <c r="A34" s="89" t="s">
        <v>309</v>
      </c>
      <c r="B34" s="322"/>
      <c r="C34" s="324"/>
      <c r="D34" s="324"/>
      <c r="E34" s="324"/>
      <c r="F34" s="324"/>
      <c r="G34" s="324"/>
      <c r="H34" s="324"/>
      <c r="I34" s="324"/>
      <c r="J34" s="197" t="s">
        <v>72</v>
      </c>
      <c r="K34" s="197"/>
      <c r="L34" s="197"/>
      <c r="M34" s="323">
        <f t="shared" si="4"/>
        <v>0</v>
      </c>
      <c r="N34" s="325"/>
      <c r="O34" s="197"/>
      <c r="P34" s="197"/>
      <c r="Q34" s="323">
        <f t="shared" si="5"/>
        <v>0</v>
      </c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3.5" customHeight="1">
      <c r="A35" s="89" t="s">
        <v>310</v>
      </c>
      <c r="B35" s="322"/>
      <c r="C35" s="324"/>
      <c r="D35" s="324"/>
      <c r="E35" s="324"/>
      <c r="F35" s="324"/>
      <c r="G35" s="324"/>
      <c r="H35" s="324"/>
      <c r="I35" s="324"/>
      <c r="J35" s="197" t="s">
        <v>72</v>
      </c>
      <c r="K35" s="197"/>
      <c r="L35" s="197"/>
      <c r="M35" s="323">
        <f t="shared" si="4"/>
        <v>0</v>
      </c>
      <c r="N35" s="325"/>
      <c r="O35" s="197"/>
      <c r="P35" s="197"/>
      <c r="Q35" s="323">
        <f t="shared" si="5"/>
        <v>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31.5" customHeight="1">
      <c r="A36" s="89" t="s">
        <v>311</v>
      </c>
      <c r="B36" s="322"/>
      <c r="C36" s="324"/>
      <c r="D36" s="324"/>
      <c r="E36" s="324"/>
      <c r="F36" s="324"/>
      <c r="G36" s="324"/>
      <c r="H36" s="324"/>
      <c r="I36" s="324"/>
      <c r="J36" s="197">
        <v>0</v>
      </c>
      <c r="K36" s="197"/>
      <c r="L36" s="197"/>
      <c r="M36" s="323">
        <f t="shared" si="4"/>
        <v>0</v>
      </c>
      <c r="N36" s="326">
        <v>0</v>
      </c>
      <c r="O36" s="197"/>
      <c r="P36" s="197"/>
      <c r="Q36" s="323">
        <f t="shared" si="5"/>
        <v>0</v>
      </c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3.5" customHeight="1">
      <c r="A37" s="89" t="s">
        <v>312</v>
      </c>
      <c r="B37" s="322"/>
      <c r="C37" s="324"/>
      <c r="D37" s="324"/>
      <c r="E37" s="324"/>
      <c r="F37" s="324"/>
      <c r="G37" s="324"/>
      <c r="H37" s="324"/>
      <c r="I37" s="324"/>
      <c r="J37" s="62">
        <v>0</v>
      </c>
      <c r="K37" s="197"/>
      <c r="L37" s="197"/>
      <c r="M37" s="323">
        <f>SUM(J37:L37)</f>
        <v>0</v>
      </c>
      <c r="N37" s="326">
        <v>0</v>
      </c>
      <c r="O37" s="197"/>
      <c r="P37" s="197"/>
      <c r="Q37" s="323">
        <f t="shared" si="5"/>
        <v>0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s="71" customFormat="1" ht="15" customHeight="1">
      <c r="A38" s="63" t="s">
        <v>348</v>
      </c>
      <c r="B38" s="327">
        <f>SUM(B15)</f>
        <v>0</v>
      </c>
      <c r="C38" s="327">
        <f>SUM(C7,C9,C14:C30)</f>
        <v>0</v>
      </c>
      <c r="D38" s="327">
        <f>SUM(D7,D9,D14:D30)</f>
        <v>0</v>
      </c>
      <c r="E38" s="323">
        <f>SUM(B38:D38)</f>
        <v>0</v>
      </c>
      <c r="F38" s="327">
        <f>SUM(F15)</f>
        <v>0</v>
      </c>
      <c r="G38" s="327">
        <f>SUM(G7,G9,G14:G30)</f>
        <v>0</v>
      </c>
      <c r="H38" s="327">
        <f>SUM(H7,H9,H14:H30)</f>
        <v>0</v>
      </c>
      <c r="I38" s="323">
        <f>SUM(F38:H38)</f>
        <v>0</v>
      </c>
      <c r="J38" s="327">
        <f>SUM(J10:J13,J15,J31:J37)</f>
        <v>7797</v>
      </c>
      <c r="K38" s="327">
        <f>SUM(K7:K37)</f>
        <v>0</v>
      </c>
      <c r="L38" s="327">
        <f>SUM(L7:L37)</f>
        <v>0</v>
      </c>
      <c r="M38" s="323">
        <f>SUM(J38:L38)</f>
        <v>7797</v>
      </c>
      <c r="N38" s="327">
        <f>SUM(N10:N13,N15,N31:N37)</f>
        <v>6237.6</v>
      </c>
      <c r="O38" s="327">
        <f>SUM(O7:O37)</f>
        <v>0</v>
      </c>
      <c r="P38" s="327">
        <f>SUM(P7:P37)</f>
        <v>0</v>
      </c>
      <c r="Q38" s="323">
        <f>SUM(N38:P38)</f>
        <v>6237.6</v>
      </c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</row>
    <row r="39" spans="1:29" ht="13.5" customHeight="1">
      <c r="A39" s="116" t="s">
        <v>448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13"/>
      <c r="N39" s="221"/>
      <c r="O39" s="221"/>
      <c r="P39" s="221"/>
      <c r="Q39" s="213"/>
      <c r="R39" s="168"/>
      <c r="S39" s="168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0" s="117" customFormat="1" ht="19.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9" ht="13.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0" s="113" customFormat="1" ht="19.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9" ht="39.7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39.7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3.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3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3.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3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27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3.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27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3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3.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3.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3.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3.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3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3.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27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40.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3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27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3.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40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40.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3.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s="71" customFormat="1" ht="1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77"/>
      <c r="V68" s="177"/>
      <c r="W68" s="177"/>
      <c r="X68" s="177"/>
      <c r="Y68" s="177"/>
      <c r="Z68" s="177"/>
      <c r="AA68" s="177"/>
      <c r="AB68" s="177"/>
      <c r="AC68" s="177"/>
    </row>
    <row r="69" spans="1:29" ht="13.5" customHeight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3.5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3.5" customHeight="1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3.5" customHeigh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6">
    <mergeCell ref="A4:A6"/>
    <mergeCell ref="B4:E5"/>
    <mergeCell ref="F4:I5"/>
    <mergeCell ref="J4:Q4"/>
    <mergeCell ref="J5:M5"/>
    <mergeCell ref="N5:Q5"/>
  </mergeCells>
  <printOptions/>
  <pageMargins left="0.75" right="0.75" top="0.63" bottom="0.51" header="0.5" footer="0.5"/>
  <pageSetup fitToHeight="2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3.75390625" style="0" customWidth="1"/>
    <col min="2" max="2" width="19.625" style="130" customWidth="1"/>
    <col min="3" max="3" width="22.00390625" style="0" customWidth="1"/>
    <col min="4" max="4" width="12.75390625" style="0" customWidth="1"/>
    <col min="5" max="5" width="13.125" style="0" customWidth="1"/>
    <col min="6" max="7" width="15.875" style="0" customWidth="1"/>
    <col min="8" max="8" width="22.125" style="0" customWidth="1"/>
    <col min="9" max="9" width="2.7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166"/>
      <c r="E1" s="166"/>
      <c r="F1" s="166"/>
      <c r="G1" s="68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8" s="121" customFormat="1" ht="19.5" customHeight="1">
      <c r="A2" s="121" t="s">
        <v>457</v>
      </c>
      <c r="H2" s="166"/>
    </row>
    <row r="3" spans="1:8" s="20" customFormat="1" ht="13.5" customHeight="1">
      <c r="A3" s="166"/>
      <c r="H3" s="166"/>
    </row>
    <row r="4" spans="1:8" s="20" customFormat="1" ht="19.5" customHeight="1">
      <c r="A4" s="119" t="s">
        <v>458</v>
      </c>
      <c r="H4" s="166"/>
    </row>
    <row r="5" spans="1:8" s="20" customFormat="1" ht="13.5" customHeight="1">
      <c r="A5" s="166"/>
      <c r="H5" s="166"/>
    </row>
    <row r="6" spans="1:29" s="19" customFormat="1" ht="31.5" customHeight="1">
      <c r="A6" s="418" t="s">
        <v>459</v>
      </c>
      <c r="B6" s="419" t="s">
        <v>398</v>
      </c>
      <c r="C6" s="419" t="s">
        <v>460</v>
      </c>
      <c r="D6" s="419" t="s">
        <v>454</v>
      </c>
      <c r="E6" s="419"/>
      <c r="F6" s="416" t="s">
        <v>455</v>
      </c>
      <c r="G6" s="417"/>
      <c r="H6" s="166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1:29" s="19" customFormat="1" ht="24" customHeight="1">
      <c r="A7" s="388"/>
      <c r="B7" s="419"/>
      <c r="C7" s="419"/>
      <c r="D7" s="124" t="s">
        <v>461</v>
      </c>
      <c r="E7" s="124" t="s">
        <v>462</v>
      </c>
      <c r="F7" s="186" t="s">
        <v>356</v>
      </c>
      <c r="G7" s="186" t="s">
        <v>376</v>
      </c>
      <c r="H7" s="166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</row>
    <row r="8" spans="1:29" ht="13.5" customHeight="1">
      <c r="A8" s="239" t="s">
        <v>415</v>
      </c>
      <c r="B8" s="313">
        <v>0</v>
      </c>
      <c r="C8" s="313">
        <v>0</v>
      </c>
      <c r="D8" s="189">
        <f>IF(AND(ISNUMBER(F8),ISNUMBER(B8),B8&lt;&gt;0),F8/B8*1000,0)</f>
        <v>0</v>
      </c>
      <c r="E8" s="189">
        <f>IF(AND(ISNUMBER(F8),ISNUMBER(C8),C8&lt;&gt;0),F8/C8,0)</f>
        <v>0</v>
      </c>
      <c r="F8" s="313">
        <v>0</v>
      </c>
      <c r="G8" s="155">
        <f>F8*0.8</f>
        <v>0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239" t="s">
        <v>416</v>
      </c>
      <c r="B9" s="313">
        <v>0</v>
      </c>
      <c r="C9" s="313">
        <v>0</v>
      </c>
      <c r="D9" s="189">
        <f>IF(AND(ISNUMBER(F9),ISNUMBER(B9),B9&lt;&gt;0),F9/B9*1000,0)</f>
        <v>0</v>
      </c>
      <c r="E9" s="189">
        <f>IF(AND(ISNUMBER(F9),ISNUMBER(C9),C9&lt;&gt;0),F9/C9,0)</f>
        <v>0</v>
      </c>
      <c r="F9" s="313">
        <v>0</v>
      </c>
      <c r="G9" s="155">
        <f>F9*0.8</f>
        <v>0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125" t="s">
        <v>356</v>
      </c>
      <c r="B10" s="189">
        <f>SUM(B8:B9)</f>
        <v>0</v>
      </c>
      <c r="C10" s="189">
        <f>SUM(C8:C9)</f>
        <v>0</v>
      </c>
      <c r="D10" s="189">
        <f>IF(AND(ISNUMBER(F10),ISNUMBER(B10),B10&lt;&gt;0),F10/B10*1000,0)</f>
        <v>0</v>
      </c>
      <c r="E10" s="189">
        <f>IF(AND(ISNUMBER(F10),ISNUMBER(C10),C10&lt;&gt;0),F10/C10,0)</f>
        <v>0</v>
      </c>
      <c r="F10" s="189">
        <f>SUM(F8:F9)</f>
        <v>0</v>
      </c>
      <c r="G10" s="189">
        <f>SUM(G8:G9)</f>
        <v>0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40" t="s">
        <v>463</v>
      </c>
      <c r="B11" s="190" t="s">
        <v>76</v>
      </c>
      <c r="C11" s="190" t="s">
        <v>76</v>
      </c>
      <c r="D11" s="189">
        <f>IF(AND(ISNUMBER(F11),ISNUMBER(B11),B11&lt;&gt;0),F11/B11*1000,0)</f>
        <v>0</v>
      </c>
      <c r="E11" s="189">
        <f>IF(AND(ISNUMBER(F11),ISNUMBER(C11),C11&lt;&gt;0),F11/C11,0)</f>
        <v>0</v>
      </c>
      <c r="F11" s="190" t="s">
        <v>76</v>
      </c>
      <c r="G11" s="190" t="s">
        <v>76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126" t="s">
        <v>464</v>
      </c>
      <c r="B12" s="190"/>
      <c r="C12" s="190"/>
      <c r="D12" s="227"/>
      <c r="E12" s="227"/>
      <c r="F12" s="190"/>
      <c r="G12" s="190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127"/>
      <c r="B13" s="195"/>
      <c r="C13" s="195"/>
      <c r="D13" s="195"/>
      <c r="E13" s="195"/>
      <c r="F13" s="195"/>
      <c r="G13" s="19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3.5" customHeight="1">
      <c r="A14" s="166"/>
      <c r="B14" s="128"/>
      <c r="C14" s="195"/>
      <c r="D14" s="195"/>
      <c r="E14" s="195"/>
      <c r="F14" s="195"/>
      <c r="G14" s="195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3.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3.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3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3.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3.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3.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3.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27" customHeight="1">
      <c r="A30" s="166"/>
      <c r="B30" s="166"/>
      <c r="C30" s="166"/>
      <c r="D30" s="166"/>
      <c r="E30" s="166"/>
      <c r="F30" s="166"/>
      <c r="G30" s="166"/>
      <c r="H30" s="166"/>
      <c r="I30" s="129"/>
      <c r="J30" s="129"/>
      <c r="K30" s="129"/>
      <c r="L30" s="129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27" customHeight="1">
      <c r="A31" s="166"/>
      <c r="B31" s="166"/>
      <c r="C31" s="166"/>
      <c r="D31" s="166"/>
      <c r="E31" s="166"/>
      <c r="F31" s="166"/>
      <c r="G31" s="166"/>
      <c r="H31" s="166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3.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5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5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5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5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5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5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5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5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5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5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5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5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5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5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5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5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5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5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5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5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5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5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5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5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5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5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5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5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5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5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5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5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5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5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5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5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5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5">
    <mergeCell ref="F6:G6"/>
    <mergeCell ref="A6:A7"/>
    <mergeCell ref="B6:B7"/>
    <mergeCell ref="C6:C7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26.25390625" style="0" customWidth="1"/>
    <col min="3" max="4" width="14.75390625" style="0" customWidth="1"/>
    <col min="5" max="6" width="15.25390625" style="0" customWidth="1"/>
    <col min="7" max="7" width="15.875" style="0" customWidth="1"/>
    <col min="8" max="8" width="15.00390625" style="0" customWidth="1"/>
    <col min="9" max="9" width="18.375" style="0" customWidth="1"/>
    <col min="10" max="10" width="7.625" style="0" customWidth="1"/>
    <col min="11" max="11" width="16.125" style="0" customWidth="1"/>
  </cols>
  <sheetData>
    <row r="1" spans="1:9" s="20" customFormat="1" ht="19.5" customHeight="1">
      <c r="A1" s="42" t="str">
        <f>'[1]T.0.1'!B3</f>
        <v>RDP</v>
      </c>
      <c r="B1" s="43" t="str">
        <f>'[1]T.0.1'!B7</f>
        <v>HUOBJ</v>
      </c>
      <c r="C1" s="44">
        <v>2008</v>
      </c>
      <c r="D1" s="131"/>
      <c r="I1" s="68"/>
    </row>
    <row r="2" s="20" customFormat="1" ht="19.5" customHeight="1">
      <c r="A2" s="121" t="s">
        <v>282</v>
      </c>
    </row>
    <row r="3" s="20" customFormat="1" ht="13.5" customHeight="1">
      <c r="A3" s="119"/>
    </row>
    <row r="4" spans="1:29" ht="31.5" customHeight="1">
      <c r="A4" s="423" t="s">
        <v>465</v>
      </c>
      <c r="B4" s="424"/>
      <c r="C4" s="418" t="s">
        <v>401</v>
      </c>
      <c r="D4" s="418" t="s">
        <v>466</v>
      </c>
      <c r="E4" s="416" t="s">
        <v>467</v>
      </c>
      <c r="F4" s="417"/>
      <c r="G4" s="418" t="s">
        <v>468</v>
      </c>
      <c r="H4" s="416" t="s">
        <v>455</v>
      </c>
      <c r="I4" s="417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31.5" customHeight="1">
      <c r="A5" s="425"/>
      <c r="B5" s="426"/>
      <c r="C5" s="427"/>
      <c r="D5" s="388"/>
      <c r="E5" s="186" t="s">
        <v>469</v>
      </c>
      <c r="F5" s="186" t="s">
        <v>456</v>
      </c>
      <c r="G5" s="388"/>
      <c r="H5" s="186" t="s">
        <v>356</v>
      </c>
      <c r="I5" s="186" t="s">
        <v>376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3.5" customHeight="1">
      <c r="A6" s="420" t="s">
        <v>470</v>
      </c>
      <c r="B6" s="224" t="s">
        <v>471</v>
      </c>
      <c r="C6" s="313">
        <v>15</v>
      </c>
      <c r="D6" s="313"/>
      <c r="E6" s="313">
        <v>1421.32998</v>
      </c>
      <c r="F6" s="313"/>
      <c r="G6" s="330">
        <f aca="true" t="shared" si="0" ref="G6:G34">IF(AND(ISNUMBER(H6),ISNUMBER(E6),E6&lt;&gt;0),H6/E6*1000,0)</f>
        <v>120.30313342404838</v>
      </c>
      <c r="H6" s="313">
        <v>170.99045022354002</v>
      </c>
      <c r="I6" s="313">
        <f>H6*0.8</f>
        <v>136.792360178832</v>
      </c>
      <c r="J6" s="225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3.5" customHeight="1">
      <c r="A7" s="421"/>
      <c r="B7" s="224" t="s">
        <v>472</v>
      </c>
      <c r="C7" s="313">
        <v>15</v>
      </c>
      <c r="D7" s="313"/>
      <c r="E7" s="313">
        <v>3066.4898800000005</v>
      </c>
      <c r="F7" s="313"/>
      <c r="G7" s="330">
        <f t="shared" si="0"/>
        <v>131.60334345824418</v>
      </c>
      <c r="H7" s="313">
        <v>403.56032088887</v>
      </c>
      <c r="I7" s="313">
        <f aca="true" t="shared" si="1" ref="I7:I32">H7*0.8</f>
        <v>322.84825671109604</v>
      </c>
      <c r="J7" s="225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s="161" customFormat="1" ht="13.5" customHeight="1">
      <c r="A8" s="421"/>
      <c r="B8" s="226" t="s">
        <v>473</v>
      </c>
      <c r="C8" s="313">
        <v>6</v>
      </c>
      <c r="D8" s="313"/>
      <c r="E8" s="313">
        <v>777.570019</v>
      </c>
      <c r="F8" s="313"/>
      <c r="G8" s="330">
        <f t="shared" si="0"/>
        <v>61.389671992458865</v>
      </c>
      <c r="H8" s="313">
        <v>47.73476841758001</v>
      </c>
      <c r="I8" s="313">
        <f t="shared" si="1"/>
        <v>38.187814734064006</v>
      </c>
      <c r="J8" s="22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s="161" customFormat="1" ht="13.5" customHeight="1">
      <c r="A9" s="422"/>
      <c r="B9" s="224" t="s">
        <v>356</v>
      </c>
      <c r="C9" s="330">
        <f>SUM(C6:C8)</f>
        <v>36</v>
      </c>
      <c r="D9" s="330">
        <f>SUM(D6:D8)</f>
        <v>0</v>
      </c>
      <c r="E9" s="330">
        <f>SUM(E6:E8)</f>
        <v>5265.389879</v>
      </c>
      <c r="F9" s="330">
        <f>SUM(F6:F8)</f>
        <v>0</v>
      </c>
      <c r="G9" s="330">
        <f t="shared" si="0"/>
        <v>118.1841333368032</v>
      </c>
      <c r="H9" s="330">
        <f>SUM(H6:H8)</f>
        <v>622.28553952999</v>
      </c>
      <c r="I9" s="330">
        <f>SUM(I6:I8)</f>
        <v>497.82843162399206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420" t="s">
        <v>474</v>
      </c>
      <c r="B10" s="224" t="s">
        <v>471</v>
      </c>
      <c r="C10" s="313">
        <v>114</v>
      </c>
      <c r="D10" s="313"/>
      <c r="E10" s="313">
        <v>34541.864907999996</v>
      </c>
      <c r="F10" s="313"/>
      <c r="G10" s="330">
        <f t="shared" si="0"/>
        <v>131.42904329812768</v>
      </c>
      <c r="H10" s="313">
        <v>4539.804258591609</v>
      </c>
      <c r="I10" s="313">
        <f t="shared" si="1"/>
        <v>3631.8434068732877</v>
      </c>
      <c r="J10" s="22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421"/>
      <c r="B11" s="224" t="s">
        <v>472</v>
      </c>
      <c r="C11" s="313">
        <v>134</v>
      </c>
      <c r="D11" s="313"/>
      <c r="E11" s="313">
        <v>11083.939976000001</v>
      </c>
      <c r="F11" s="313"/>
      <c r="G11" s="330">
        <f t="shared" si="0"/>
        <v>141.0678339819015</v>
      </c>
      <c r="H11" s="313">
        <v>1563.5874043997292</v>
      </c>
      <c r="I11" s="313">
        <f t="shared" si="1"/>
        <v>1250.8699235197835</v>
      </c>
      <c r="J11" s="225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s="161" customFormat="1" ht="13.5" customHeight="1">
      <c r="A12" s="421"/>
      <c r="B12" s="226" t="s">
        <v>473</v>
      </c>
      <c r="C12" s="313">
        <v>0</v>
      </c>
      <c r="D12" s="320"/>
      <c r="E12" s="313">
        <v>0</v>
      </c>
      <c r="F12" s="320"/>
      <c r="G12" s="330">
        <f t="shared" si="0"/>
        <v>0</v>
      </c>
      <c r="H12" s="313">
        <v>0</v>
      </c>
      <c r="I12" s="313">
        <f t="shared" si="1"/>
        <v>0</v>
      </c>
      <c r="J12" s="225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422"/>
      <c r="B13" s="224" t="s">
        <v>356</v>
      </c>
      <c r="C13" s="330">
        <f>SUM(C10:C12)</f>
        <v>248</v>
      </c>
      <c r="D13" s="339">
        <f>SUM(D10:D12)</f>
        <v>0</v>
      </c>
      <c r="E13" s="330">
        <f>SUM(E10:E12)</f>
        <v>45625.804884</v>
      </c>
      <c r="F13" s="339">
        <f>SUM(F10:F12)</f>
        <v>0</v>
      </c>
      <c r="G13" s="330">
        <f t="shared" si="0"/>
        <v>133.77060806946264</v>
      </c>
      <c r="H13" s="330">
        <f>SUM(H10:H12)</f>
        <v>6103.391662991338</v>
      </c>
      <c r="I13" s="330">
        <f>SUM(I10:I12)</f>
        <v>4882.713330393071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 customHeight="1">
      <c r="A14" s="442" t="s">
        <v>475</v>
      </c>
      <c r="B14" s="224" t="s">
        <v>471</v>
      </c>
      <c r="C14" s="313">
        <v>4</v>
      </c>
      <c r="D14" s="313"/>
      <c r="E14" s="313">
        <v>22.98</v>
      </c>
      <c r="F14" s="313"/>
      <c r="G14" s="330">
        <f t="shared" si="0"/>
        <v>121.63383812010441</v>
      </c>
      <c r="H14" s="313">
        <v>2.7951455999999997</v>
      </c>
      <c r="I14" s="313">
        <f t="shared" si="1"/>
        <v>2.2361164799999997</v>
      </c>
      <c r="J14" s="225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 customHeight="1">
      <c r="A15" s="443"/>
      <c r="B15" s="224" t="s">
        <v>472</v>
      </c>
      <c r="C15" s="313">
        <v>1</v>
      </c>
      <c r="D15" s="313"/>
      <c r="E15" s="313">
        <v>8.66</v>
      </c>
      <c r="F15" s="313"/>
      <c r="G15" s="330">
        <f t="shared" si="0"/>
        <v>102.65741339491915</v>
      </c>
      <c r="H15" s="313">
        <v>0.8890131999999998</v>
      </c>
      <c r="I15" s="313">
        <f t="shared" si="1"/>
        <v>0.7112105599999999</v>
      </c>
      <c r="J15" s="225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 customHeight="1">
      <c r="A16" s="443"/>
      <c r="B16" s="162" t="s">
        <v>473</v>
      </c>
      <c r="C16" s="313">
        <v>0</v>
      </c>
      <c r="D16" s="313"/>
      <c r="E16" s="313">
        <v>0</v>
      </c>
      <c r="F16" s="313"/>
      <c r="G16" s="330">
        <f t="shared" si="0"/>
        <v>0</v>
      </c>
      <c r="H16" s="313">
        <v>0</v>
      </c>
      <c r="I16" s="313">
        <f t="shared" si="1"/>
        <v>0</v>
      </c>
      <c r="J16" s="225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 customHeight="1">
      <c r="A17" s="444"/>
      <c r="B17" s="224" t="s">
        <v>356</v>
      </c>
      <c r="C17" s="330">
        <f>SUM(C14:C16)</f>
        <v>5</v>
      </c>
      <c r="D17" s="339">
        <f>SUM(D14:D16)</f>
        <v>0</v>
      </c>
      <c r="E17" s="330">
        <f>SUM(E14:E16)</f>
        <v>31.64</v>
      </c>
      <c r="F17" s="339">
        <f>SUM(F14:F16)</f>
        <v>0</v>
      </c>
      <c r="G17" s="330">
        <f t="shared" si="0"/>
        <v>116.43991150442476</v>
      </c>
      <c r="H17" s="330">
        <f>SUM(H14:H16)</f>
        <v>3.6841587999999996</v>
      </c>
      <c r="I17" s="330">
        <f>SUM(I14:I16)</f>
        <v>2.94732704</v>
      </c>
      <c r="J17" s="225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 customHeight="1">
      <c r="A18" s="442" t="s">
        <v>476</v>
      </c>
      <c r="B18" s="224" t="s">
        <v>471</v>
      </c>
      <c r="C18" s="313">
        <v>324</v>
      </c>
      <c r="D18" s="313"/>
      <c r="E18" s="313">
        <v>66260.78689399999</v>
      </c>
      <c r="F18" s="313"/>
      <c r="G18" s="330">
        <f t="shared" si="0"/>
        <v>98.30790831545045</v>
      </c>
      <c r="H18" s="313">
        <v>6513.959362884952</v>
      </c>
      <c r="I18" s="313">
        <f t="shared" si="1"/>
        <v>5211.167490307962</v>
      </c>
      <c r="J18" s="225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 customHeight="1">
      <c r="A19" s="443"/>
      <c r="B19" s="224" t="s">
        <v>472</v>
      </c>
      <c r="C19" s="313">
        <v>32</v>
      </c>
      <c r="D19" s="313"/>
      <c r="E19" s="313">
        <v>4926.279955000002</v>
      </c>
      <c r="F19" s="313"/>
      <c r="G19" s="330">
        <f t="shared" si="0"/>
        <v>86.782399582433</v>
      </c>
      <c r="H19" s="313">
        <v>427.5143955097402</v>
      </c>
      <c r="I19" s="313">
        <f t="shared" si="1"/>
        <v>342.0115164077922</v>
      </c>
      <c r="J19" s="22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443"/>
      <c r="B20" s="226" t="s">
        <v>473</v>
      </c>
      <c r="C20" s="313">
        <v>123</v>
      </c>
      <c r="D20" s="313"/>
      <c r="E20" s="313">
        <v>15691.120001000005</v>
      </c>
      <c r="F20" s="313"/>
      <c r="G20" s="330">
        <f t="shared" si="0"/>
        <v>68.98276105321717</v>
      </c>
      <c r="H20" s="313">
        <v>1082.41678168634</v>
      </c>
      <c r="I20" s="313">
        <f t="shared" si="1"/>
        <v>865.9334253490721</v>
      </c>
      <c r="J20" s="225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 customHeight="1">
      <c r="A21" s="444"/>
      <c r="B21" s="224" t="s">
        <v>356</v>
      </c>
      <c r="C21" s="330">
        <f>SUM(C18:C20)</f>
        <v>479</v>
      </c>
      <c r="D21" s="330">
        <f>SUM(D18:D20)</f>
        <v>0</v>
      </c>
      <c r="E21" s="330">
        <f>SUM(E18:E20)</f>
        <v>86878.18685</v>
      </c>
      <c r="F21" s="330">
        <f>SUM(F18:F20)</f>
        <v>0</v>
      </c>
      <c r="G21" s="330">
        <f t="shared" si="0"/>
        <v>92.35794197609953</v>
      </c>
      <c r="H21" s="330">
        <f>SUM(H18:H20)</f>
        <v>8023.890540081032</v>
      </c>
      <c r="I21" s="330">
        <f>SUM(I18:I20)</f>
        <v>6419.112432064827</v>
      </c>
      <c r="J21" s="225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420" t="s">
        <v>477</v>
      </c>
      <c r="B22" s="224" t="s">
        <v>471</v>
      </c>
      <c r="C22" s="313">
        <v>40</v>
      </c>
      <c r="D22" s="313"/>
      <c r="E22" s="313">
        <v>4212.698907</v>
      </c>
      <c r="F22" s="313"/>
      <c r="G22" s="330">
        <f t="shared" si="0"/>
        <v>196.3072448866924</v>
      </c>
      <c r="H22" s="313">
        <v>826.9833159703503</v>
      </c>
      <c r="I22" s="313">
        <f t="shared" si="1"/>
        <v>661.5866527762803</v>
      </c>
      <c r="J22" s="225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428"/>
      <c r="B23" s="224" t="s">
        <v>472</v>
      </c>
      <c r="C23" s="313">
        <v>11</v>
      </c>
      <c r="D23" s="313"/>
      <c r="E23" s="313">
        <v>3365.8799879999997</v>
      </c>
      <c r="F23" s="313"/>
      <c r="G23" s="330">
        <f t="shared" si="0"/>
        <v>137.75177393345615</v>
      </c>
      <c r="H23" s="313">
        <v>463.65593919412004</v>
      </c>
      <c r="I23" s="313">
        <f t="shared" si="1"/>
        <v>370.92475135529605</v>
      </c>
      <c r="J23" s="22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428"/>
      <c r="B24" s="226" t="s">
        <v>473</v>
      </c>
      <c r="C24" s="313">
        <v>22</v>
      </c>
      <c r="D24" s="313"/>
      <c r="E24" s="313">
        <v>5540.099983</v>
      </c>
      <c r="F24" s="313"/>
      <c r="G24" s="330">
        <f t="shared" si="0"/>
        <v>124.61083597570877</v>
      </c>
      <c r="H24" s="313">
        <v>690.3564902706399</v>
      </c>
      <c r="I24" s="313">
        <f t="shared" si="1"/>
        <v>552.285192216512</v>
      </c>
      <c r="J24" s="22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3.5" customHeight="1">
      <c r="A25" s="429"/>
      <c r="B25" s="224" t="s">
        <v>356</v>
      </c>
      <c r="C25" s="330">
        <f>SUM(C22:C24)</f>
        <v>73</v>
      </c>
      <c r="D25" s="339">
        <f>SUM(D22:D24)</f>
        <v>0</v>
      </c>
      <c r="E25" s="330">
        <f>SUM(E22:E24)</f>
        <v>13118.678877999999</v>
      </c>
      <c r="F25" s="339">
        <f>SUM(F22:F24)</f>
        <v>0</v>
      </c>
      <c r="G25" s="330">
        <f t="shared" si="0"/>
        <v>151.00573494159053</v>
      </c>
      <c r="H25" s="330">
        <f>SUM(H22:H24)</f>
        <v>1980.9957454351102</v>
      </c>
      <c r="I25" s="330">
        <f>SUM(I22:I24)</f>
        <v>1584.7965963480883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4.25" customHeight="1">
      <c r="A26" s="420" t="s">
        <v>478</v>
      </c>
      <c r="B26" s="224" t="s">
        <v>471</v>
      </c>
      <c r="C26" s="313">
        <v>0</v>
      </c>
      <c r="D26" s="320">
        <v>0</v>
      </c>
      <c r="E26" s="313">
        <v>0</v>
      </c>
      <c r="F26" s="320">
        <v>0</v>
      </c>
      <c r="G26" s="330">
        <f t="shared" si="0"/>
        <v>0</v>
      </c>
      <c r="H26" s="313">
        <v>0</v>
      </c>
      <c r="I26" s="313">
        <f t="shared" si="1"/>
        <v>0</v>
      </c>
      <c r="J26" s="225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3.5" customHeight="1">
      <c r="A27" s="421"/>
      <c r="B27" s="224" t="s">
        <v>472</v>
      </c>
      <c r="C27" s="313">
        <v>0</v>
      </c>
      <c r="D27" s="320">
        <v>0</v>
      </c>
      <c r="E27" s="313">
        <v>0</v>
      </c>
      <c r="F27" s="320">
        <v>0</v>
      </c>
      <c r="G27" s="330">
        <f t="shared" si="0"/>
        <v>0</v>
      </c>
      <c r="H27" s="313">
        <v>0</v>
      </c>
      <c r="I27" s="313">
        <f t="shared" si="1"/>
        <v>0</v>
      </c>
      <c r="J27" s="225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421"/>
      <c r="B28" s="226" t="s">
        <v>473</v>
      </c>
      <c r="C28" s="313">
        <v>0</v>
      </c>
      <c r="D28" s="320">
        <v>0</v>
      </c>
      <c r="E28" s="313">
        <v>0</v>
      </c>
      <c r="F28" s="320">
        <v>0</v>
      </c>
      <c r="G28" s="330">
        <f t="shared" si="0"/>
        <v>0</v>
      </c>
      <c r="H28" s="313">
        <v>0</v>
      </c>
      <c r="I28" s="313">
        <f t="shared" si="1"/>
        <v>0</v>
      </c>
      <c r="J28" s="225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422"/>
      <c r="B29" s="224" t="s">
        <v>356</v>
      </c>
      <c r="C29" s="330">
        <v>0</v>
      </c>
      <c r="D29" s="339">
        <v>0</v>
      </c>
      <c r="E29" s="330">
        <v>0</v>
      </c>
      <c r="F29" s="339">
        <v>0</v>
      </c>
      <c r="G29" s="330">
        <f t="shared" si="0"/>
        <v>0</v>
      </c>
      <c r="H29" s="330">
        <v>0</v>
      </c>
      <c r="I29" s="330">
        <f t="shared" si="1"/>
        <v>0</v>
      </c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3.5" customHeight="1">
      <c r="A30" s="420" t="s">
        <v>479</v>
      </c>
      <c r="B30" s="224" t="s">
        <v>471</v>
      </c>
      <c r="C30" s="313">
        <v>1</v>
      </c>
      <c r="D30" s="313"/>
      <c r="E30" s="313">
        <v>5.95</v>
      </c>
      <c r="F30" s="313"/>
      <c r="G30" s="330">
        <f t="shared" si="0"/>
        <v>74.50999999999999</v>
      </c>
      <c r="H30" s="313">
        <v>0.44333449999999996</v>
      </c>
      <c r="I30" s="313">
        <f t="shared" si="1"/>
        <v>0.35466759999999997</v>
      </c>
      <c r="J30" s="22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421"/>
      <c r="B31" s="224" t="s">
        <v>472</v>
      </c>
      <c r="C31" s="313">
        <v>2</v>
      </c>
      <c r="D31" s="313"/>
      <c r="E31" s="313">
        <v>243.14</v>
      </c>
      <c r="F31" s="313"/>
      <c r="G31" s="330">
        <f t="shared" si="0"/>
        <v>86.27</v>
      </c>
      <c r="H31" s="313">
        <v>20.9756878</v>
      </c>
      <c r="I31" s="313">
        <f t="shared" si="1"/>
        <v>16.78055024</v>
      </c>
      <c r="J31" s="225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421"/>
      <c r="B32" s="226" t="s">
        <v>473</v>
      </c>
      <c r="C32" s="313">
        <v>11</v>
      </c>
      <c r="D32" s="313"/>
      <c r="E32" s="313">
        <v>6239.55</v>
      </c>
      <c r="F32" s="313"/>
      <c r="G32" s="330">
        <f t="shared" si="0"/>
        <v>194.14619570321574</v>
      </c>
      <c r="H32" s="313">
        <v>1211.3848953999998</v>
      </c>
      <c r="I32" s="313">
        <f t="shared" si="1"/>
        <v>969.1079163199998</v>
      </c>
      <c r="J32" s="225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3.5" customHeight="1">
      <c r="A33" s="422"/>
      <c r="B33" s="224" t="s">
        <v>356</v>
      </c>
      <c r="C33" s="331">
        <f>SUM(C30:C32)</f>
        <v>14</v>
      </c>
      <c r="D33" s="339">
        <f>SUM(D30:D32)</f>
        <v>0</v>
      </c>
      <c r="E33" s="330">
        <f>SUM(E30:E32)</f>
        <v>6488.64</v>
      </c>
      <c r="F33" s="339">
        <f>SUM(F30:F32)</f>
        <v>0</v>
      </c>
      <c r="G33" s="330">
        <f t="shared" si="0"/>
        <v>189.99419257348225</v>
      </c>
      <c r="H33" s="330">
        <f>SUM(H30:H32)</f>
        <v>1232.8039176999998</v>
      </c>
      <c r="I33" s="330">
        <f>SUM(I30:I32)</f>
        <v>986.2431341599998</v>
      </c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3.5" customHeight="1">
      <c r="A34" s="430" t="s">
        <v>348</v>
      </c>
      <c r="B34" s="431"/>
      <c r="C34" s="374">
        <f>SUM(C9,C13,C17,C21,C25,C29,C33)</f>
        <v>855</v>
      </c>
      <c r="D34" s="374">
        <f>SUM(D9,D13,D17,D21,D25,D29,D33)</f>
        <v>0</v>
      </c>
      <c r="E34" s="374">
        <f>SUM(E9,E13,E17,E21,E25,E29,E33)</f>
        <v>157408.340491</v>
      </c>
      <c r="F34" s="374">
        <f>SUM(F9,F13,F17,F21,F25,F29,F33)</f>
        <v>0</v>
      </c>
      <c r="G34" s="374">
        <f t="shared" si="0"/>
        <v>114.1429450846968</v>
      </c>
      <c r="H34" s="341">
        <f>SUM(H9,H13,H17,H21,H25,H29,H33)</f>
        <v>17967.05156453747</v>
      </c>
      <c r="I34" s="341">
        <f>SUM(I9,I13,I17,I21,I25,I29,I33)</f>
        <v>14373.64125162998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3.5" customHeight="1">
      <c r="A35" s="449" t="s">
        <v>451</v>
      </c>
      <c r="B35" s="449"/>
      <c r="C35" s="227"/>
      <c r="D35" s="227"/>
      <c r="E35" s="227"/>
      <c r="F35" s="190"/>
      <c r="G35" s="227"/>
      <c r="H35" s="227"/>
      <c r="I35" s="227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3.5" customHeight="1">
      <c r="A36" s="228"/>
      <c r="B36" s="166"/>
      <c r="C36" s="229"/>
      <c r="D36" s="230"/>
      <c r="E36" s="229"/>
      <c r="F36" s="229"/>
      <c r="G36" s="229"/>
      <c r="H36" s="229"/>
      <c r="I36" s="231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27" customHeight="1">
      <c r="A37" s="432"/>
      <c r="B37" s="433"/>
      <c r="C37" s="418" t="s">
        <v>401</v>
      </c>
      <c r="D37" s="418" t="s">
        <v>466</v>
      </c>
      <c r="E37" s="416" t="s">
        <v>480</v>
      </c>
      <c r="F37" s="417"/>
      <c r="G37" s="418" t="s">
        <v>481</v>
      </c>
      <c r="H37" s="416" t="s">
        <v>455</v>
      </c>
      <c r="I37" s="417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27" customHeight="1">
      <c r="A38" s="434"/>
      <c r="B38" s="435"/>
      <c r="C38" s="427"/>
      <c r="D38" s="388"/>
      <c r="E38" s="186" t="s">
        <v>469</v>
      </c>
      <c r="F38" s="186" t="s">
        <v>456</v>
      </c>
      <c r="G38" s="388"/>
      <c r="H38" s="186" t="s">
        <v>356</v>
      </c>
      <c r="I38" s="186" t="s">
        <v>376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3.5" customHeight="1">
      <c r="A39" s="397" t="s">
        <v>482</v>
      </c>
      <c r="B39" s="176" t="s">
        <v>483</v>
      </c>
      <c r="C39" s="313">
        <v>14</v>
      </c>
      <c r="D39" s="313"/>
      <c r="E39" s="313">
        <v>912.25</v>
      </c>
      <c r="F39" s="313"/>
      <c r="G39" s="330">
        <f aca="true" t="shared" si="2" ref="G39:G56">IF(AND(ISNUMBER(H39),ISNUMBER(E39),E39&lt;&gt;0),H39/E39*1000,0)</f>
        <v>116.13377911756645</v>
      </c>
      <c r="H39" s="313">
        <v>105.94304</v>
      </c>
      <c r="I39" s="313">
        <f aca="true" t="shared" si="3" ref="I39:I45">H39*0.8</f>
        <v>84.75443200000001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3.5" customHeight="1">
      <c r="A40" s="397"/>
      <c r="B40" s="176" t="s">
        <v>484</v>
      </c>
      <c r="C40" s="313">
        <v>5</v>
      </c>
      <c r="D40" s="313"/>
      <c r="E40" s="313">
        <v>163.85</v>
      </c>
      <c r="F40" s="313"/>
      <c r="G40" s="330">
        <f t="shared" si="2"/>
        <v>132.3722306988099</v>
      </c>
      <c r="H40" s="313">
        <v>21.68919</v>
      </c>
      <c r="I40" s="313">
        <f t="shared" si="3"/>
        <v>17.351352000000002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3.5" customHeight="1">
      <c r="A41" s="397"/>
      <c r="B41" s="176" t="s">
        <v>485</v>
      </c>
      <c r="C41" s="313"/>
      <c r="D41" s="313"/>
      <c r="E41" s="313"/>
      <c r="F41" s="313"/>
      <c r="G41" s="330">
        <f t="shared" si="2"/>
        <v>0</v>
      </c>
      <c r="H41" s="313"/>
      <c r="I41" s="313">
        <f t="shared" si="3"/>
        <v>0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3.5" customHeight="1">
      <c r="A42" s="397"/>
      <c r="B42" s="176" t="s">
        <v>486</v>
      </c>
      <c r="C42" s="313">
        <v>31</v>
      </c>
      <c r="D42" s="313"/>
      <c r="E42" s="313">
        <v>426</v>
      </c>
      <c r="F42" s="313"/>
      <c r="G42" s="330">
        <f t="shared" si="2"/>
        <v>119.8</v>
      </c>
      <c r="H42" s="313">
        <v>51.034800000000004</v>
      </c>
      <c r="I42" s="313">
        <f t="shared" si="3"/>
        <v>40.82784000000001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3.5" customHeight="1">
      <c r="A43" s="397"/>
      <c r="B43" s="176" t="s">
        <v>487</v>
      </c>
      <c r="C43" s="313">
        <v>6</v>
      </c>
      <c r="D43" s="313"/>
      <c r="E43" s="313">
        <v>72.8</v>
      </c>
      <c r="F43" s="313"/>
      <c r="G43" s="330">
        <f t="shared" si="2"/>
        <v>196.07500000000002</v>
      </c>
      <c r="H43" s="313">
        <v>14.274260000000002</v>
      </c>
      <c r="I43" s="313">
        <f t="shared" si="3"/>
        <v>11.419408000000002</v>
      </c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3.5" customHeight="1">
      <c r="A44" s="397"/>
      <c r="B44" s="176" t="s">
        <v>488</v>
      </c>
      <c r="C44" s="313"/>
      <c r="D44" s="313"/>
      <c r="E44" s="313"/>
      <c r="F44" s="313"/>
      <c r="G44" s="330">
        <f t="shared" si="2"/>
        <v>0</v>
      </c>
      <c r="H44" s="313"/>
      <c r="I44" s="313">
        <f t="shared" si="3"/>
        <v>0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3.5" customHeight="1">
      <c r="A45" s="397"/>
      <c r="B45" s="176" t="s">
        <v>489</v>
      </c>
      <c r="C45" s="313"/>
      <c r="D45" s="313"/>
      <c r="E45" s="313"/>
      <c r="F45" s="313"/>
      <c r="G45" s="330">
        <f t="shared" si="2"/>
        <v>0</v>
      </c>
      <c r="H45" s="313"/>
      <c r="I45" s="313">
        <f t="shared" si="3"/>
        <v>0</v>
      </c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397"/>
      <c r="B46" s="132" t="s">
        <v>356</v>
      </c>
      <c r="C46" s="330">
        <f>SUM(C39:C45)</f>
        <v>56</v>
      </c>
      <c r="D46" s="339">
        <f>SUM(D39:D45)</f>
        <v>0</v>
      </c>
      <c r="E46" s="330">
        <f>SUM(E39:E45)</f>
        <v>1574.8999999999999</v>
      </c>
      <c r="F46" s="339">
        <f>SUM(F39:F45)</f>
        <v>0</v>
      </c>
      <c r="G46" s="330">
        <f t="shared" si="2"/>
        <v>122.51018477363644</v>
      </c>
      <c r="H46" s="330">
        <f>SUM(H39:H45)</f>
        <v>192.94129</v>
      </c>
      <c r="I46" s="330">
        <f>SUM(I39:I45)</f>
        <v>154.353032</v>
      </c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5.75" customHeight="1">
      <c r="A47" s="232"/>
      <c r="B47" s="233"/>
      <c r="C47" s="332"/>
      <c r="D47" s="332"/>
      <c r="E47" s="332"/>
      <c r="F47" s="332"/>
      <c r="G47" s="332"/>
      <c r="H47" s="332"/>
      <c r="I47" s="333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3.5" customHeight="1">
      <c r="A48" s="397" t="s">
        <v>490</v>
      </c>
      <c r="B48" s="176" t="s">
        <v>483</v>
      </c>
      <c r="C48" s="313">
        <v>0</v>
      </c>
      <c r="D48" s="313">
        <v>0</v>
      </c>
      <c r="E48" s="313">
        <v>0</v>
      </c>
      <c r="F48" s="313">
        <v>0</v>
      </c>
      <c r="G48" s="334">
        <f t="shared" si="2"/>
        <v>0</v>
      </c>
      <c r="H48" s="313">
        <v>0</v>
      </c>
      <c r="I48" s="313">
        <v>0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3.5" customHeight="1">
      <c r="A49" s="397"/>
      <c r="B49" s="176" t="s">
        <v>484</v>
      </c>
      <c r="C49" s="313">
        <v>0</v>
      </c>
      <c r="D49" s="313">
        <v>0</v>
      </c>
      <c r="E49" s="313">
        <v>0</v>
      </c>
      <c r="F49" s="313">
        <v>0</v>
      </c>
      <c r="G49" s="334">
        <f t="shared" si="2"/>
        <v>0</v>
      </c>
      <c r="H49" s="313">
        <v>0</v>
      </c>
      <c r="I49" s="313">
        <v>0</v>
      </c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3.5" customHeight="1">
      <c r="A50" s="397"/>
      <c r="B50" s="176" t="s">
        <v>485</v>
      </c>
      <c r="C50" s="313">
        <v>0</v>
      </c>
      <c r="D50" s="313">
        <v>0</v>
      </c>
      <c r="E50" s="313">
        <v>0</v>
      </c>
      <c r="F50" s="313">
        <v>0</v>
      </c>
      <c r="G50" s="334">
        <f t="shared" si="2"/>
        <v>0</v>
      </c>
      <c r="H50" s="313">
        <v>0</v>
      </c>
      <c r="I50" s="313">
        <v>0</v>
      </c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3.5" customHeight="1">
      <c r="A51" s="397"/>
      <c r="B51" s="176" t="s">
        <v>486</v>
      </c>
      <c r="C51" s="313">
        <v>0</v>
      </c>
      <c r="D51" s="313">
        <v>0</v>
      </c>
      <c r="E51" s="313">
        <v>0</v>
      </c>
      <c r="F51" s="313">
        <v>0</v>
      </c>
      <c r="G51" s="334">
        <f t="shared" si="2"/>
        <v>0</v>
      </c>
      <c r="H51" s="313">
        <v>0</v>
      </c>
      <c r="I51" s="313">
        <v>0</v>
      </c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3.5" customHeight="1">
      <c r="A52" s="397"/>
      <c r="B52" s="176" t="s">
        <v>487</v>
      </c>
      <c r="C52" s="313">
        <v>0</v>
      </c>
      <c r="D52" s="313">
        <v>0</v>
      </c>
      <c r="E52" s="313">
        <v>0</v>
      </c>
      <c r="F52" s="313">
        <v>0</v>
      </c>
      <c r="G52" s="334">
        <f t="shared" si="2"/>
        <v>0</v>
      </c>
      <c r="H52" s="313">
        <v>0</v>
      </c>
      <c r="I52" s="313">
        <v>0</v>
      </c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3.5" customHeight="1">
      <c r="A53" s="397"/>
      <c r="B53" s="176" t="s">
        <v>488</v>
      </c>
      <c r="C53" s="313">
        <v>0</v>
      </c>
      <c r="D53" s="313">
        <v>0</v>
      </c>
      <c r="E53" s="313">
        <v>0</v>
      </c>
      <c r="F53" s="313">
        <v>0</v>
      </c>
      <c r="G53" s="334">
        <f t="shared" si="2"/>
        <v>0</v>
      </c>
      <c r="H53" s="313">
        <v>0</v>
      </c>
      <c r="I53" s="313">
        <v>0</v>
      </c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3.5" customHeight="1">
      <c r="A54" s="397"/>
      <c r="B54" s="176" t="s">
        <v>489</v>
      </c>
      <c r="C54" s="313">
        <v>0</v>
      </c>
      <c r="D54" s="313">
        <v>0</v>
      </c>
      <c r="E54" s="313">
        <v>0</v>
      </c>
      <c r="F54" s="313">
        <v>0</v>
      </c>
      <c r="G54" s="334">
        <f t="shared" si="2"/>
        <v>0</v>
      </c>
      <c r="H54" s="313">
        <v>0</v>
      </c>
      <c r="I54" s="313">
        <v>0</v>
      </c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397"/>
      <c r="B55" s="132" t="s">
        <v>356</v>
      </c>
      <c r="C55" s="339">
        <v>0</v>
      </c>
      <c r="D55" s="339">
        <v>0</v>
      </c>
      <c r="E55" s="339">
        <v>0</v>
      </c>
      <c r="F55" s="339">
        <v>0</v>
      </c>
      <c r="G55" s="334">
        <f t="shared" si="2"/>
        <v>0</v>
      </c>
      <c r="H55" s="339">
        <v>0</v>
      </c>
      <c r="I55" s="334">
        <v>0</v>
      </c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430" t="s">
        <v>348</v>
      </c>
      <c r="B56" s="431"/>
      <c r="C56" s="343">
        <f>SUM(C46,C55)</f>
        <v>56</v>
      </c>
      <c r="D56" s="343">
        <f>SUM(D46,D55)</f>
        <v>0</v>
      </c>
      <c r="E56" s="343">
        <f>SUM(E46,E55)</f>
        <v>1574.8999999999999</v>
      </c>
      <c r="F56" s="343">
        <f>SUM(F46,F55)</f>
        <v>0</v>
      </c>
      <c r="G56" s="343">
        <f t="shared" si="2"/>
        <v>122.51018477363644</v>
      </c>
      <c r="H56" s="343">
        <f>SUM(H46,H55)</f>
        <v>192.94129</v>
      </c>
      <c r="I56" s="343">
        <f>SUM(I46,I55)</f>
        <v>154.353032</v>
      </c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449" t="s">
        <v>451</v>
      </c>
      <c r="B57" s="449"/>
      <c r="C57" s="335"/>
      <c r="D57" s="336"/>
      <c r="E57" s="335"/>
      <c r="F57" s="313"/>
      <c r="G57" s="335"/>
      <c r="H57" s="313"/>
      <c r="I57" s="313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3.5" thickBot="1">
      <c r="A58" s="234"/>
      <c r="B58" s="195"/>
      <c r="C58" s="337"/>
      <c r="D58" s="337"/>
      <c r="E58" s="337"/>
      <c r="F58" s="337"/>
      <c r="G58" s="337"/>
      <c r="H58" s="337"/>
      <c r="I58" s="337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450" t="s">
        <v>491</v>
      </c>
      <c r="B59" s="451"/>
      <c r="C59" s="338"/>
      <c r="D59" s="344">
        <f>SUM(D34,D56)</f>
        <v>0</v>
      </c>
      <c r="E59" s="338"/>
      <c r="F59" s="338"/>
      <c r="G59" s="338"/>
      <c r="H59" s="340">
        <f>SUM(H34,H56)</f>
        <v>18159.992854537468</v>
      </c>
      <c r="I59" s="342">
        <f>SUM(I34,I56)</f>
        <v>14527.994283629982</v>
      </c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3.5" thickBot="1">
      <c r="A60" s="447" t="s">
        <v>492</v>
      </c>
      <c r="B60" s="448"/>
      <c r="C60" s="235"/>
      <c r="D60" s="236"/>
      <c r="E60" s="235"/>
      <c r="F60" s="235"/>
      <c r="G60" s="235"/>
      <c r="H60" s="236"/>
      <c r="I60" s="237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95"/>
      <c r="B61" s="195"/>
      <c r="C61" s="195"/>
      <c r="D61" s="195"/>
      <c r="E61" s="195"/>
      <c r="F61" s="195"/>
      <c r="G61" s="195"/>
      <c r="H61" s="195"/>
      <c r="I61" s="195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30.75" customHeight="1">
      <c r="A62" s="438" t="s">
        <v>493</v>
      </c>
      <c r="B62" s="439"/>
      <c r="C62" s="418" t="s">
        <v>401</v>
      </c>
      <c r="D62" s="418" t="s">
        <v>494</v>
      </c>
      <c r="E62" s="418" t="s">
        <v>495</v>
      </c>
      <c r="F62" s="416" t="s">
        <v>455</v>
      </c>
      <c r="G62" s="417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9.5" customHeight="1">
      <c r="A63" s="440"/>
      <c r="B63" s="441"/>
      <c r="C63" s="427"/>
      <c r="D63" s="427"/>
      <c r="E63" s="427"/>
      <c r="F63" s="186" t="s">
        <v>356</v>
      </c>
      <c r="G63" s="186" t="s">
        <v>376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436" t="s">
        <v>496</v>
      </c>
      <c r="B64" s="437"/>
      <c r="C64" s="190"/>
      <c r="D64" s="190"/>
      <c r="E64" s="189"/>
      <c r="F64" s="190"/>
      <c r="G64" s="190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436" t="s">
        <v>497</v>
      </c>
      <c r="B65" s="437"/>
      <c r="C65" s="190"/>
      <c r="D65" s="190"/>
      <c r="E65" s="189"/>
      <c r="F65" s="190"/>
      <c r="G65" s="190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436" t="s">
        <v>498</v>
      </c>
      <c r="B66" s="437"/>
      <c r="C66" s="190"/>
      <c r="D66" s="190"/>
      <c r="E66" s="189"/>
      <c r="F66" s="190"/>
      <c r="G66" s="190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445" t="s">
        <v>356</v>
      </c>
      <c r="B67" s="446"/>
      <c r="C67" s="189" t="s">
        <v>72</v>
      </c>
      <c r="D67" s="227"/>
      <c r="E67" s="227"/>
      <c r="F67" s="189" t="s">
        <v>72</v>
      </c>
      <c r="G67" s="189" t="s">
        <v>72</v>
      </c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36">
    <mergeCell ref="A14:A17"/>
    <mergeCell ref="A18:A21"/>
    <mergeCell ref="A66:B66"/>
    <mergeCell ref="A67:B67"/>
    <mergeCell ref="A60:B60"/>
    <mergeCell ref="A48:A55"/>
    <mergeCell ref="A56:B56"/>
    <mergeCell ref="A57:B57"/>
    <mergeCell ref="A59:B59"/>
    <mergeCell ref="A35:B35"/>
    <mergeCell ref="E62:E63"/>
    <mergeCell ref="F62:G62"/>
    <mergeCell ref="A64:B64"/>
    <mergeCell ref="A65:B65"/>
    <mergeCell ref="A62:B63"/>
    <mergeCell ref="C62:C63"/>
    <mergeCell ref="D62:D63"/>
    <mergeCell ref="E37:F37"/>
    <mergeCell ref="G37:G38"/>
    <mergeCell ref="H37:I37"/>
    <mergeCell ref="A39:A46"/>
    <mergeCell ref="A37:B38"/>
    <mergeCell ref="C37:C38"/>
    <mergeCell ref="D37:D38"/>
    <mergeCell ref="A22:A25"/>
    <mergeCell ref="A26:A29"/>
    <mergeCell ref="A30:A33"/>
    <mergeCell ref="A34:B34"/>
    <mergeCell ref="G4:G5"/>
    <mergeCell ref="H4:I4"/>
    <mergeCell ref="A6:A9"/>
    <mergeCell ref="A10:A13"/>
    <mergeCell ref="A4:B5"/>
    <mergeCell ref="C4:C5"/>
    <mergeCell ref="D4:D5"/>
    <mergeCell ref="E4:F4"/>
  </mergeCells>
  <printOptions/>
  <pageMargins left="0.75" right="0.51" top="1" bottom="1" header="0.5" footer="0.5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17" width="9.25390625" style="0" customWidth="1"/>
    <col min="18" max="18" width="39.00390625" style="0" customWidth="1"/>
    <col min="19" max="19" width="14.2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68"/>
      <c r="S1" s="168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19" s="20" customFormat="1" ht="19.5" customHeight="1">
      <c r="A2" s="134" t="s">
        <v>503</v>
      </c>
      <c r="B2" s="134"/>
      <c r="C2" s="134"/>
      <c r="D2" s="134"/>
      <c r="E2" s="134"/>
      <c r="F2" s="134"/>
      <c r="G2" s="134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0"/>
    </row>
    <row r="3" spans="1:19" s="20" customFormat="1" ht="13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20"/>
    </row>
    <row r="4" spans="1:19" s="20" customFormat="1" ht="19.5" customHeight="1">
      <c r="A4" s="135" t="s">
        <v>504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120"/>
    </row>
    <row r="5" spans="1:19" s="20" customFormat="1" ht="13.5" customHeight="1">
      <c r="A5" s="136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120"/>
    </row>
    <row r="6" spans="1:29" ht="44.25" customHeight="1">
      <c r="A6" s="452" t="s">
        <v>505</v>
      </c>
      <c r="B6" s="453" t="s">
        <v>506</v>
      </c>
      <c r="C6" s="453"/>
      <c r="D6" s="453" t="s">
        <v>456</v>
      </c>
      <c r="E6" s="454" t="s">
        <v>507</v>
      </c>
      <c r="F6" s="455"/>
      <c r="G6" s="453" t="s">
        <v>508</v>
      </c>
      <c r="H6" s="458" t="s">
        <v>509</v>
      </c>
      <c r="I6" s="458"/>
      <c r="J6" s="458"/>
      <c r="K6" s="459"/>
      <c r="L6" s="459"/>
      <c r="M6" s="459"/>
      <c r="N6" s="460"/>
      <c r="O6" s="460"/>
      <c r="P6" s="460"/>
      <c r="Q6" s="461" t="s">
        <v>375</v>
      </c>
      <c r="R6" s="461"/>
      <c r="S6" s="200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30.75" customHeight="1">
      <c r="A7" s="357"/>
      <c r="B7" s="453"/>
      <c r="C7" s="453"/>
      <c r="D7" s="453"/>
      <c r="E7" s="456"/>
      <c r="F7" s="457"/>
      <c r="G7" s="453"/>
      <c r="H7" s="458"/>
      <c r="I7" s="458"/>
      <c r="J7" s="458"/>
      <c r="K7" s="460"/>
      <c r="L7" s="460"/>
      <c r="M7" s="460"/>
      <c r="N7" s="460"/>
      <c r="O7" s="460"/>
      <c r="P7" s="460"/>
      <c r="Q7" s="48" t="s">
        <v>356</v>
      </c>
      <c r="R7" s="48" t="s">
        <v>376</v>
      </c>
      <c r="S7" s="200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3.5" customHeight="1">
      <c r="A8" s="204" t="s">
        <v>510</v>
      </c>
      <c r="B8" s="462">
        <v>0</v>
      </c>
      <c r="C8" s="437"/>
      <c r="D8" s="190">
        <v>0</v>
      </c>
      <c r="E8" s="462">
        <v>0</v>
      </c>
      <c r="F8" s="437"/>
      <c r="G8" s="190">
        <v>0</v>
      </c>
      <c r="H8" s="463">
        <f>IF(AND(ISNUMBER(Q8),ISNUMBER(E8),E8&lt;&gt;0),Q8/E8,0)</f>
        <v>0</v>
      </c>
      <c r="I8" s="401"/>
      <c r="J8" s="464"/>
      <c r="K8" s="460"/>
      <c r="L8" s="460"/>
      <c r="M8" s="460"/>
      <c r="N8" s="460"/>
      <c r="O8" s="460"/>
      <c r="P8" s="460"/>
      <c r="Q8" s="205">
        <v>0</v>
      </c>
      <c r="R8" s="190">
        <f>Q8</f>
        <v>0</v>
      </c>
      <c r="S8" s="20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4.25" customHeight="1">
      <c r="A9" s="204" t="s">
        <v>511</v>
      </c>
      <c r="B9" s="462">
        <v>0</v>
      </c>
      <c r="C9" s="437"/>
      <c r="D9" s="190">
        <v>0</v>
      </c>
      <c r="E9" s="462">
        <v>0</v>
      </c>
      <c r="F9" s="465"/>
      <c r="G9" s="190">
        <v>0</v>
      </c>
      <c r="H9" s="463">
        <f>IF(AND(ISNUMBER(Q9),ISNUMBER(E9),E9&lt;&gt;0),Q9/E9,0)</f>
        <v>0</v>
      </c>
      <c r="I9" s="401"/>
      <c r="J9" s="464"/>
      <c r="K9" s="460"/>
      <c r="L9" s="460"/>
      <c r="M9" s="460"/>
      <c r="N9" s="460"/>
      <c r="O9" s="460"/>
      <c r="P9" s="460"/>
      <c r="Q9" s="205">
        <v>0</v>
      </c>
      <c r="R9" s="190">
        <f>Q9</f>
        <v>0</v>
      </c>
      <c r="S9" s="20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207" t="s">
        <v>356</v>
      </c>
      <c r="B10" s="466"/>
      <c r="C10" s="467"/>
      <c r="D10" s="208"/>
      <c r="E10" s="468"/>
      <c r="F10" s="469"/>
      <c r="G10" s="208"/>
      <c r="H10" s="470"/>
      <c r="I10" s="471"/>
      <c r="J10" s="472"/>
      <c r="K10" s="460"/>
      <c r="L10" s="460"/>
      <c r="M10" s="460"/>
      <c r="N10" s="460"/>
      <c r="O10" s="460"/>
      <c r="P10" s="460"/>
      <c r="Q10" s="210">
        <f>SUM(Q8:Q9)</f>
        <v>0</v>
      </c>
      <c r="R10" s="210">
        <f>SUM(R8:R9)</f>
        <v>0</v>
      </c>
      <c r="S10" s="200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11" t="s">
        <v>512</v>
      </c>
      <c r="B11" s="473">
        <v>0</v>
      </c>
      <c r="C11" s="473"/>
      <c r="D11" s="212"/>
      <c r="E11" s="473">
        <v>0</v>
      </c>
      <c r="F11" s="473"/>
      <c r="G11" s="212"/>
      <c r="H11" s="474"/>
      <c r="I11" s="474"/>
      <c r="J11" s="474"/>
      <c r="K11" s="474"/>
      <c r="L11" s="474"/>
      <c r="M11" s="474"/>
      <c r="N11" s="474"/>
      <c r="O11" s="474"/>
      <c r="P11" s="474"/>
      <c r="Q11" s="213"/>
      <c r="R11" s="213"/>
      <c r="S11" s="200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95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137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195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45" customHeight="1">
      <c r="A14" s="475" t="s">
        <v>513</v>
      </c>
      <c r="B14" s="398" t="s">
        <v>450</v>
      </c>
      <c r="C14" s="399"/>
      <c r="D14" s="362"/>
      <c r="E14" s="477" t="s">
        <v>507</v>
      </c>
      <c r="F14" s="477"/>
      <c r="G14" s="477"/>
      <c r="H14" s="477" t="s">
        <v>509</v>
      </c>
      <c r="I14" s="477"/>
      <c r="J14" s="477"/>
      <c r="K14" s="477" t="s">
        <v>452</v>
      </c>
      <c r="L14" s="477"/>
      <c r="M14" s="477"/>
      <c r="N14" s="398" t="s">
        <v>374</v>
      </c>
      <c r="O14" s="399"/>
      <c r="P14" s="362"/>
      <c r="Q14" s="461" t="s">
        <v>375</v>
      </c>
      <c r="R14" s="461"/>
      <c r="S14" s="218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31.5" customHeight="1">
      <c r="A15" s="476"/>
      <c r="B15" s="199" t="s">
        <v>514</v>
      </c>
      <c r="C15" s="199" t="s">
        <v>515</v>
      </c>
      <c r="D15" s="199" t="s">
        <v>356</v>
      </c>
      <c r="E15" s="199" t="s">
        <v>514</v>
      </c>
      <c r="F15" s="199" t="s">
        <v>515</v>
      </c>
      <c r="G15" s="199" t="s">
        <v>356</v>
      </c>
      <c r="H15" s="199" t="s">
        <v>514</v>
      </c>
      <c r="I15" s="199" t="s">
        <v>515</v>
      </c>
      <c r="J15" s="199" t="s">
        <v>356</v>
      </c>
      <c r="K15" s="199" t="s">
        <v>514</v>
      </c>
      <c r="L15" s="199" t="s">
        <v>515</v>
      </c>
      <c r="M15" s="199" t="s">
        <v>356</v>
      </c>
      <c r="N15" s="199" t="s">
        <v>514</v>
      </c>
      <c r="O15" s="199" t="s">
        <v>515</v>
      </c>
      <c r="P15" s="199" t="s">
        <v>356</v>
      </c>
      <c r="Q15" s="48" t="s">
        <v>356</v>
      </c>
      <c r="R15" s="48" t="s">
        <v>376</v>
      </c>
      <c r="S15" s="218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4.25" customHeight="1">
      <c r="A16" s="204" t="s">
        <v>516</v>
      </c>
      <c r="B16" s="190">
        <v>0</v>
      </c>
      <c r="C16" s="190">
        <v>0</v>
      </c>
      <c r="D16" s="194">
        <f>SUM(B16:C16)</f>
        <v>0</v>
      </c>
      <c r="E16" s="190">
        <v>0.1</v>
      </c>
      <c r="F16" s="190">
        <v>0</v>
      </c>
      <c r="G16" s="194">
        <f>SUM(E16:F16)</f>
        <v>0.1</v>
      </c>
      <c r="H16" s="194">
        <v>0</v>
      </c>
      <c r="I16" s="194">
        <f aca="true" t="shared" si="0" ref="H16:J20">IF(AND(ISNUMBER(O16),ISNUMBER(L16),ISNUMBER(F16),F16&lt;&gt;0),(O16-L16)/F16*1,0)</f>
        <v>0</v>
      </c>
      <c r="J16" s="194">
        <v>0</v>
      </c>
      <c r="K16" s="190">
        <v>0</v>
      </c>
      <c r="L16" s="190">
        <v>0</v>
      </c>
      <c r="M16" s="194">
        <f>SUM(K16:L16)</f>
        <v>0</v>
      </c>
      <c r="N16" s="190">
        <v>0.1</v>
      </c>
      <c r="O16" s="190">
        <v>0</v>
      </c>
      <c r="P16" s="194">
        <f>SUM(N16:O16)</f>
        <v>0.1</v>
      </c>
      <c r="Q16" s="190">
        <v>0</v>
      </c>
      <c r="R16" s="190">
        <v>0</v>
      </c>
      <c r="S16" s="218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204" t="s">
        <v>517</v>
      </c>
      <c r="B17" s="190">
        <v>0</v>
      </c>
      <c r="C17" s="190">
        <v>0</v>
      </c>
      <c r="D17" s="194">
        <f>SUM(B17:C17)</f>
        <v>0</v>
      </c>
      <c r="E17" s="190">
        <v>0</v>
      </c>
      <c r="F17" s="190">
        <v>0</v>
      </c>
      <c r="G17" s="194">
        <f>SUM(E17:F17)</f>
        <v>0</v>
      </c>
      <c r="H17" s="194">
        <f t="shared" si="0"/>
        <v>0</v>
      </c>
      <c r="I17" s="194">
        <f t="shared" si="0"/>
        <v>0</v>
      </c>
      <c r="J17" s="194">
        <f t="shared" si="0"/>
        <v>0</v>
      </c>
      <c r="K17" s="190">
        <v>0</v>
      </c>
      <c r="L17" s="190">
        <v>0</v>
      </c>
      <c r="M17" s="194">
        <f>SUM(K17:L17)</f>
        <v>0</v>
      </c>
      <c r="N17" s="190">
        <v>0</v>
      </c>
      <c r="O17" s="190">
        <v>0</v>
      </c>
      <c r="P17" s="194">
        <f>SUM(N17:O17)</f>
        <v>0</v>
      </c>
      <c r="Q17" s="190">
        <v>0</v>
      </c>
      <c r="R17" s="190">
        <v>0</v>
      </c>
      <c r="S17" s="218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25.5">
      <c r="A18" s="219" t="s">
        <v>518</v>
      </c>
      <c r="B18" s="190"/>
      <c r="C18" s="190"/>
      <c r="D18" s="194">
        <f>SUM(B18:C18)</f>
        <v>0</v>
      </c>
      <c r="E18" s="190">
        <v>0</v>
      </c>
      <c r="F18" s="190">
        <v>0</v>
      </c>
      <c r="G18" s="194">
        <f>SUM(E18:F18)</f>
        <v>0</v>
      </c>
      <c r="H18" s="194">
        <f t="shared" si="0"/>
        <v>0</v>
      </c>
      <c r="I18" s="194">
        <f t="shared" si="0"/>
        <v>0</v>
      </c>
      <c r="J18" s="194">
        <f t="shared" si="0"/>
        <v>0</v>
      </c>
      <c r="K18" s="190">
        <v>0</v>
      </c>
      <c r="L18" s="190">
        <v>0</v>
      </c>
      <c r="M18" s="194">
        <f>SUM(K18:L18)</f>
        <v>0</v>
      </c>
      <c r="N18" s="190">
        <v>0</v>
      </c>
      <c r="O18" s="190">
        <v>0</v>
      </c>
      <c r="P18" s="194">
        <f>SUM(N18:O18)</f>
        <v>0</v>
      </c>
      <c r="Q18" s="190">
        <v>0</v>
      </c>
      <c r="R18" s="190">
        <v>0</v>
      </c>
      <c r="S18" s="218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3.5" customHeight="1">
      <c r="A19" s="204" t="s">
        <v>519</v>
      </c>
      <c r="B19" s="190" t="s">
        <v>76</v>
      </c>
      <c r="C19" s="190" t="s">
        <v>76</v>
      </c>
      <c r="D19" s="194">
        <f>SUM(B19:C19)</f>
        <v>0</v>
      </c>
      <c r="E19" s="190" t="s">
        <v>76</v>
      </c>
      <c r="F19" s="190" t="s">
        <v>76</v>
      </c>
      <c r="G19" s="194">
        <f>SUM(E19:F19)</f>
        <v>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0" t="s">
        <v>76</v>
      </c>
      <c r="L19" s="190" t="s">
        <v>76</v>
      </c>
      <c r="M19" s="194">
        <f>SUM(K19:L19)</f>
        <v>0</v>
      </c>
      <c r="N19" s="190" t="s">
        <v>76</v>
      </c>
      <c r="O19" s="190" t="s">
        <v>76</v>
      </c>
      <c r="P19" s="194">
        <f>SUM(N19:O19)</f>
        <v>0</v>
      </c>
      <c r="Q19" s="190" t="s">
        <v>76</v>
      </c>
      <c r="R19" s="190" t="s">
        <v>76</v>
      </c>
      <c r="S19" s="218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138" t="s">
        <v>348</v>
      </c>
      <c r="B20" s="194">
        <f>SUM(B16:B19)</f>
        <v>0</v>
      </c>
      <c r="C20" s="194">
        <f>SUM(C16:C19)</f>
        <v>0</v>
      </c>
      <c r="D20" s="194">
        <f>SUM(B20:C20)</f>
        <v>0</v>
      </c>
      <c r="E20" s="194">
        <f>SUM(E16:E19)</f>
        <v>0.1</v>
      </c>
      <c r="F20" s="194">
        <f>SUM(F16:F19)</f>
        <v>0</v>
      </c>
      <c r="G20" s="194">
        <f>SUM(E20:F20)</f>
        <v>0.1</v>
      </c>
      <c r="H20" s="194">
        <v>0</v>
      </c>
      <c r="I20" s="194">
        <f t="shared" si="0"/>
        <v>0</v>
      </c>
      <c r="J20" s="194">
        <v>0</v>
      </c>
      <c r="K20" s="194">
        <f>SUM(K16:K19)</f>
        <v>0</v>
      </c>
      <c r="L20" s="194">
        <f>SUM(L16:L19)</f>
        <v>0</v>
      </c>
      <c r="M20" s="194">
        <f>SUM(K20:L20)</f>
        <v>0</v>
      </c>
      <c r="N20" s="194">
        <f>SUM(N16:N19)</f>
        <v>0.1</v>
      </c>
      <c r="O20" s="194">
        <f>SUM(O16:O19)</f>
        <v>0</v>
      </c>
      <c r="P20" s="194">
        <f>SUM(N20:O20)</f>
        <v>0.1</v>
      </c>
      <c r="Q20" s="194">
        <f>SUM(Q16:Q19)</f>
        <v>0</v>
      </c>
      <c r="R20" s="194">
        <f>SUM(R16:R19)</f>
        <v>0</v>
      </c>
      <c r="S20" s="218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6.5" customHeight="1">
      <c r="A23" s="135" t="s">
        <v>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45" customHeight="1">
      <c r="A25" s="475" t="s">
        <v>513</v>
      </c>
      <c r="B25" s="398" t="s">
        <v>450</v>
      </c>
      <c r="C25" s="399"/>
      <c r="D25" s="362"/>
      <c r="E25" s="458" t="s">
        <v>507</v>
      </c>
      <c r="F25" s="458"/>
      <c r="G25" s="458"/>
      <c r="H25" s="458" t="s">
        <v>509</v>
      </c>
      <c r="I25" s="458"/>
      <c r="J25" s="458"/>
      <c r="K25" s="458" t="s">
        <v>452</v>
      </c>
      <c r="L25" s="458"/>
      <c r="M25" s="458"/>
      <c r="N25" s="398" t="s">
        <v>374</v>
      </c>
      <c r="O25" s="399"/>
      <c r="P25" s="362"/>
      <c r="Q25" s="461" t="s">
        <v>375</v>
      </c>
      <c r="R25" s="461"/>
      <c r="S25" s="218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31.5" customHeight="1">
      <c r="A26" s="476"/>
      <c r="B26" s="199" t="s">
        <v>514</v>
      </c>
      <c r="C26" s="199" t="s">
        <v>515</v>
      </c>
      <c r="D26" s="199" t="s">
        <v>356</v>
      </c>
      <c r="E26" s="199" t="s">
        <v>514</v>
      </c>
      <c r="F26" s="199" t="s">
        <v>515</v>
      </c>
      <c r="G26" s="199" t="s">
        <v>356</v>
      </c>
      <c r="H26" s="199" t="s">
        <v>514</v>
      </c>
      <c r="I26" s="199" t="s">
        <v>515</v>
      </c>
      <c r="J26" s="199" t="s">
        <v>356</v>
      </c>
      <c r="K26" s="199" t="s">
        <v>514</v>
      </c>
      <c r="L26" s="199" t="s">
        <v>515</v>
      </c>
      <c r="M26" s="199" t="s">
        <v>356</v>
      </c>
      <c r="N26" s="199" t="s">
        <v>514</v>
      </c>
      <c r="O26" s="199" t="s">
        <v>515</v>
      </c>
      <c r="P26" s="199" t="s">
        <v>356</v>
      </c>
      <c r="Q26" s="48" t="s">
        <v>356</v>
      </c>
      <c r="R26" s="48" t="s">
        <v>376</v>
      </c>
      <c r="S26" s="218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4.25" customHeight="1">
      <c r="A27" s="204" t="s">
        <v>516</v>
      </c>
      <c r="B27" s="190" t="s">
        <v>72</v>
      </c>
      <c r="C27" s="190" t="s">
        <v>72</v>
      </c>
      <c r="D27" s="194">
        <f>SUM(B27:C27)</f>
        <v>0</v>
      </c>
      <c r="E27" s="190" t="s">
        <v>72</v>
      </c>
      <c r="F27" s="190" t="s">
        <v>72</v>
      </c>
      <c r="G27" s="194">
        <f>SUM(E27:F27)</f>
        <v>0</v>
      </c>
      <c r="H27" s="194">
        <f aca="true" t="shared" si="1" ref="H27:J31">IF(AND(ISNUMBER(N27),ISNUMBER(K27),ISNUMBER(E27),E27&lt;&gt;0),(N27-K27)/E27*1,0)</f>
        <v>0</v>
      </c>
      <c r="I27" s="194">
        <f t="shared" si="1"/>
        <v>0</v>
      </c>
      <c r="J27" s="194">
        <f t="shared" si="1"/>
        <v>0</v>
      </c>
      <c r="K27" s="190" t="s">
        <v>72</v>
      </c>
      <c r="L27" s="190" t="s">
        <v>72</v>
      </c>
      <c r="M27" s="194">
        <f>SUM(K27:L27)</f>
        <v>0</v>
      </c>
      <c r="N27" s="190" t="s">
        <v>72</v>
      </c>
      <c r="O27" s="190" t="s">
        <v>72</v>
      </c>
      <c r="P27" s="194">
        <f>SUM(N27:O27)</f>
        <v>0</v>
      </c>
      <c r="Q27" s="190" t="s">
        <v>72</v>
      </c>
      <c r="R27" s="190" t="s">
        <v>72</v>
      </c>
      <c r="S27" s="218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204" t="s">
        <v>517</v>
      </c>
      <c r="B28" s="190" t="s">
        <v>72</v>
      </c>
      <c r="C28" s="190" t="s">
        <v>72</v>
      </c>
      <c r="D28" s="194">
        <f>SUM(B28:C28)</f>
        <v>0</v>
      </c>
      <c r="E28" s="190" t="s">
        <v>72</v>
      </c>
      <c r="F28" s="190" t="s">
        <v>72</v>
      </c>
      <c r="G28" s="194">
        <f>SUM(E28:F28)</f>
        <v>0</v>
      </c>
      <c r="H28" s="194">
        <f t="shared" si="1"/>
        <v>0</v>
      </c>
      <c r="I28" s="194">
        <f t="shared" si="1"/>
        <v>0</v>
      </c>
      <c r="J28" s="194">
        <f t="shared" si="1"/>
        <v>0</v>
      </c>
      <c r="K28" s="190" t="s">
        <v>72</v>
      </c>
      <c r="L28" s="190" t="s">
        <v>72</v>
      </c>
      <c r="M28" s="194">
        <f>SUM(K28:L28)</f>
        <v>0</v>
      </c>
      <c r="N28" s="190" t="s">
        <v>72</v>
      </c>
      <c r="O28" s="190" t="s">
        <v>72</v>
      </c>
      <c r="P28" s="194">
        <f>SUM(N28:O28)</f>
        <v>0</v>
      </c>
      <c r="Q28" s="190" t="s">
        <v>72</v>
      </c>
      <c r="R28" s="190" t="s">
        <v>72</v>
      </c>
      <c r="S28" s="218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25.5">
      <c r="A29" s="219" t="s">
        <v>518</v>
      </c>
      <c r="B29" s="190" t="s">
        <v>72</v>
      </c>
      <c r="C29" s="190" t="s">
        <v>72</v>
      </c>
      <c r="D29" s="194">
        <f>SUM(B29:C29)</f>
        <v>0</v>
      </c>
      <c r="E29" s="190" t="s">
        <v>72</v>
      </c>
      <c r="F29" s="190" t="s">
        <v>72</v>
      </c>
      <c r="G29" s="194">
        <f>SUM(E29:F29)</f>
        <v>0</v>
      </c>
      <c r="H29" s="194">
        <f t="shared" si="1"/>
        <v>0</v>
      </c>
      <c r="I29" s="194">
        <f t="shared" si="1"/>
        <v>0</v>
      </c>
      <c r="J29" s="194">
        <f t="shared" si="1"/>
        <v>0</v>
      </c>
      <c r="K29" s="190" t="s">
        <v>72</v>
      </c>
      <c r="L29" s="190" t="s">
        <v>72</v>
      </c>
      <c r="M29" s="194">
        <f>SUM(K29:L29)</f>
        <v>0</v>
      </c>
      <c r="N29" s="190" t="s">
        <v>72</v>
      </c>
      <c r="O29" s="190" t="s">
        <v>72</v>
      </c>
      <c r="P29" s="194">
        <f>SUM(N29:O29)</f>
        <v>0</v>
      </c>
      <c r="Q29" s="190" t="s">
        <v>72</v>
      </c>
      <c r="R29" s="190" t="s">
        <v>72</v>
      </c>
      <c r="S29" s="218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204" t="s">
        <v>519</v>
      </c>
      <c r="B30" s="190" t="s">
        <v>72</v>
      </c>
      <c r="C30" s="190" t="s">
        <v>72</v>
      </c>
      <c r="D30" s="194">
        <f>SUM(B30:C30)</f>
        <v>0</v>
      </c>
      <c r="E30" s="190" t="s">
        <v>72</v>
      </c>
      <c r="F30" s="190" t="s">
        <v>72</v>
      </c>
      <c r="G30" s="194">
        <f>SUM(E30:F30)</f>
        <v>0</v>
      </c>
      <c r="H30" s="194">
        <f t="shared" si="1"/>
        <v>0</v>
      </c>
      <c r="I30" s="194">
        <f t="shared" si="1"/>
        <v>0</v>
      </c>
      <c r="J30" s="194">
        <f t="shared" si="1"/>
        <v>0</v>
      </c>
      <c r="K30" s="190" t="s">
        <v>72</v>
      </c>
      <c r="L30" s="190" t="s">
        <v>72</v>
      </c>
      <c r="M30" s="194">
        <f>SUM(K30:L30)</f>
        <v>0</v>
      </c>
      <c r="N30" s="190" t="s">
        <v>72</v>
      </c>
      <c r="O30" s="190" t="s">
        <v>72</v>
      </c>
      <c r="P30" s="194">
        <f>SUM(N30:O30)</f>
        <v>0</v>
      </c>
      <c r="Q30" s="190" t="s">
        <v>72</v>
      </c>
      <c r="R30" s="190" t="s">
        <v>72</v>
      </c>
      <c r="S30" s="218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138" t="s">
        <v>348</v>
      </c>
      <c r="B31" s="194">
        <f>SUM(B27:B30)</f>
        <v>0</v>
      </c>
      <c r="C31" s="194">
        <f>SUM(C27:C30)</f>
        <v>0</v>
      </c>
      <c r="D31" s="194">
        <f>SUM(B31:C31)</f>
        <v>0</v>
      </c>
      <c r="E31" s="194">
        <f>SUM(E27:E30)</f>
        <v>0</v>
      </c>
      <c r="F31" s="194">
        <f>SUM(F27:F30)</f>
        <v>0</v>
      </c>
      <c r="G31" s="194">
        <f>SUM(E31:F31)</f>
        <v>0</v>
      </c>
      <c r="H31" s="194">
        <f t="shared" si="1"/>
        <v>0</v>
      </c>
      <c r="I31" s="194">
        <f t="shared" si="1"/>
        <v>0</v>
      </c>
      <c r="J31" s="194">
        <f t="shared" si="1"/>
        <v>0</v>
      </c>
      <c r="K31" s="194">
        <f>SUM(K27:K30)</f>
        <v>0</v>
      </c>
      <c r="L31" s="194">
        <f>SUM(L27:L30)</f>
        <v>0</v>
      </c>
      <c r="M31" s="194">
        <f>SUM(K31:L31)</f>
        <v>0</v>
      </c>
      <c r="N31" s="194">
        <f>SUM(N27:N30)</f>
        <v>0</v>
      </c>
      <c r="O31" s="194">
        <f>SUM(O27:O30)</f>
        <v>0</v>
      </c>
      <c r="P31" s="194">
        <f>SUM(N31:O31)</f>
        <v>0</v>
      </c>
      <c r="Q31" s="194">
        <f>SUM(Q27:Q30)</f>
        <v>0</v>
      </c>
      <c r="R31" s="194">
        <f>SUM(R27:R30)</f>
        <v>0</v>
      </c>
      <c r="S31" s="218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8" customHeight="1">
      <c r="A32" s="168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25.5">
      <c r="A33" s="139" t="s">
        <v>1</v>
      </c>
      <c r="B33" s="208"/>
      <c r="C33" s="208"/>
      <c r="D33" s="194">
        <f>SUM(D20,D31)</f>
        <v>0</v>
      </c>
      <c r="E33" s="208"/>
      <c r="F33" s="208"/>
      <c r="G33" s="194">
        <f>SUM(G20,G31)</f>
        <v>0.1</v>
      </c>
      <c r="H33" s="221"/>
      <c r="I33" s="221"/>
      <c r="J33" s="194">
        <f>IF(AND(ISNUMBER(P33),ISNUMBER(M33),ISNUMBER(G33),G33&lt;&gt;0),(P33-M33)/G33,0)</f>
        <v>1</v>
      </c>
      <c r="K33" s="208"/>
      <c r="L33" s="208"/>
      <c r="M33" s="194">
        <f>SUM(M20,M31)</f>
        <v>0</v>
      </c>
      <c r="N33" s="208"/>
      <c r="O33" s="208"/>
      <c r="P33" s="222">
        <f>SUM(P20,P31)</f>
        <v>0.1</v>
      </c>
      <c r="Q33" s="222">
        <f>SUM(Q20,Q31)</f>
        <v>0</v>
      </c>
      <c r="R33" s="222">
        <f>SUM(R20,R31)</f>
        <v>0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16" t="s">
        <v>2</v>
      </c>
      <c r="B34" s="221"/>
      <c r="C34" s="221"/>
      <c r="D34" s="213"/>
      <c r="E34" s="221"/>
      <c r="F34" s="221"/>
      <c r="G34" s="213"/>
      <c r="H34" s="221"/>
      <c r="I34" s="221"/>
      <c r="J34" s="221"/>
      <c r="K34" s="221"/>
      <c r="L34" s="221"/>
      <c r="M34" s="221"/>
      <c r="N34" s="221"/>
      <c r="O34" s="221"/>
      <c r="P34" s="213"/>
      <c r="Q34" s="213"/>
      <c r="R34" s="190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223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35">
    <mergeCell ref="Q14:R14"/>
    <mergeCell ref="A25:A26"/>
    <mergeCell ref="B25:D25"/>
    <mergeCell ref="E25:G25"/>
    <mergeCell ref="H25:J25"/>
    <mergeCell ref="K25:M25"/>
    <mergeCell ref="N25:P25"/>
    <mergeCell ref="Q25:R25"/>
    <mergeCell ref="K11:P11"/>
    <mergeCell ref="A14:A15"/>
    <mergeCell ref="B14:D14"/>
    <mergeCell ref="E14:G14"/>
    <mergeCell ref="H14:J14"/>
    <mergeCell ref="K14:M14"/>
    <mergeCell ref="N14:P14"/>
    <mergeCell ref="B10:C10"/>
    <mergeCell ref="E10:F10"/>
    <mergeCell ref="H10:J10"/>
    <mergeCell ref="B11:C11"/>
    <mergeCell ref="E11:F11"/>
    <mergeCell ref="H11:J11"/>
    <mergeCell ref="B8:C8"/>
    <mergeCell ref="E8:F8"/>
    <mergeCell ref="H8:J8"/>
    <mergeCell ref="B9:C9"/>
    <mergeCell ref="E9:F9"/>
    <mergeCell ref="H9:J9"/>
    <mergeCell ref="G6:G7"/>
    <mergeCell ref="H6:J7"/>
    <mergeCell ref="K6:P10"/>
    <mergeCell ref="Q6:R6"/>
    <mergeCell ref="A6:A7"/>
    <mergeCell ref="B6:C7"/>
    <mergeCell ref="D6:D7"/>
    <mergeCell ref="E6:F7"/>
  </mergeCells>
  <printOptions/>
  <pageMargins left="0.75" right="0.57" top="1" bottom="1" header="0.5" footer="0.5"/>
  <pageSetup fitToHeight="1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25390625" style="0" customWidth="1"/>
    <col min="3" max="3" width="18.375" style="0" customWidth="1"/>
    <col min="4" max="4" width="18.875" style="0" customWidth="1"/>
    <col min="5" max="5" width="16.125" style="0" customWidth="1"/>
    <col min="6" max="6" width="17.25390625" style="0" customWidth="1"/>
  </cols>
  <sheetData>
    <row r="1" spans="1:29" ht="12.75">
      <c r="A1" s="70" t="str">
        <f>'[1]T.0.1'!B3</f>
        <v>RDP</v>
      </c>
      <c r="B1" s="43" t="str">
        <f>'[1]T.0.1'!B7</f>
        <v>HUOBJ</v>
      </c>
      <c r="C1" s="44">
        <v>2008</v>
      </c>
      <c r="D1" s="167"/>
      <c r="E1" s="167"/>
      <c r="F1" s="68"/>
      <c r="G1" s="167"/>
      <c r="H1" s="167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29" ht="18">
      <c r="A2" s="112" t="s">
        <v>3</v>
      </c>
      <c r="B2" s="7"/>
      <c r="C2" s="7"/>
      <c r="D2" s="7"/>
      <c r="E2" s="7"/>
      <c r="F2" s="7"/>
      <c r="G2" s="167"/>
      <c r="H2" s="167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29" ht="12.75">
      <c r="A3" s="7"/>
      <c r="B3" s="7"/>
      <c r="C3" s="7"/>
      <c r="D3" s="7"/>
      <c r="E3" s="7"/>
      <c r="F3" s="7"/>
      <c r="G3" s="167"/>
      <c r="H3" s="167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</row>
    <row r="4" spans="1:8" s="113" customFormat="1" ht="15.75">
      <c r="A4" s="23" t="s">
        <v>306</v>
      </c>
      <c r="B4" s="118"/>
      <c r="C4" s="118"/>
      <c r="D4" s="118"/>
      <c r="E4" s="118"/>
      <c r="F4" s="118"/>
      <c r="G4" s="143"/>
      <c r="H4" s="143"/>
    </row>
    <row r="5" spans="1:29" ht="12.75">
      <c r="A5" s="7"/>
      <c r="B5" s="7"/>
      <c r="C5" s="7"/>
      <c r="D5" s="58"/>
      <c r="E5" s="7"/>
      <c r="F5" s="7"/>
      <c r="G5" s="167"/>
      <c r="H5" s="167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</row>
    <row r="6" spans="1:29" ht="27" customHeight="1">
      <c r="A6" s="478" t="s">
        <v>4</v>
      </c>
      <c r="B6" s="478"/>
      <c r="C6" s="461" t="s">
        <v>450</v>
      </c>
      <c r="D6" s="479" t="s">
        <v>453</v>
      </c>
      <c r="E6" s="461" t="s">
        <v>375</v>
      </c>
      <c r="F6" s="461"/>
      <c r="G6" s="167"/>
      <c r="H6" s="167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</row>
    <row r="7" spans="1:29" ht="33" customHeight="1">
      <c r="A7" s="478"/>
      <c r="B7" s="478"/>
      <c r="C7" s="461"/>
      <c r="D7" s="479"/>
      <c r="E7" s="48" t="s">
        <v>356</v>
      </c>
      <c r="F7" s="48" t="s">
        <v>376</v>
      </c>
      <c r="G7" s="167"/>
      <c r="H7" s="167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</row>
    <row r="8" spans="1:29" ht="12.75" customHeight="1">
      <c r="A8" s="480" t="s">
        <v>5</v>
      </c>
      <c r="B8" s="480"/>
      <c r="C8" s="311"/>
      <c r="D8" s="311"/>
      <c r="E8" s="311"/>
      <c r="F8" s="311"/>
      <c r="G8" s="167"/>
      <c r="H8" s="167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</row>
    <row r="9" spans="1:29" ht="15" customHeight="1">
      <c r="A9" s="310"/>
      <c r="B9" s="310" t="s">
        <v>6</v>
      </c>
      <c r="C9" s="311"/>
      <c r="D9" s="311"/>
      <c r="E9" s="311"/>
      <c r="F9" s="311"/>
      <c r="G9" s="167"/>
      <c r="H9" s="167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</row>
    <row r="10" spans="1:29" ht="12.75" customHeight="1">
      <c r="A10" s="480" t="s">
        <v>7</v>
      </c>
      <c r="B10" s="480"/>
      <c r="C10" s="311"/>
      <c r="D10" s="311"/>
      <c r="E10" s="311"/>
      <c r="F10" s="311"/>
      <c r="G10" s="167"/>
      <c r="H10" s="167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</row>
    <row r="11" spans="1:29" ht="12.75" customHeight="1">
      <c r="A11" s="480" t="s">
        <v>8</v>
      </c>
      <c r="B11" s="480"/>
      <c r="C11" s="311"/>
      <c r="D11" s="311"/>
      <c r="E11" s="311"/>
      <c r="F11" s="311"/>
      <c r="G11" s="167"/>
      <c r="H11" s="167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</row>
    <row r="12" spans="1:29" ht="12.75" customHeight="1">
      <c r="A12" s="480" t="s">
        <v>9</v>
      </c>
      <c r="B12" s="480"/>
      <c r="C12" s="311"/>
      <c r="D12" s="311"/>
      <c r="E12" s="311"/>
      <c r="F12" s="311"/>
      <c r="G12" s="167"/>
      <c r="H12" s="167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</row>
    <row r="13" spans="1:29" ht="12.75" customHeight="1">
      <c r="A13" s="480" t="s">
        <v>490</v>
      </c>
      <c r="B13" s="480"/>
      <c r="C13" s="312">
        <v>2287</v>
      </c>
      <c r="D13" s="312">
        <v>1762</v>
      </c>
      <c r="E13" s="372">
        <v>7797</v>
      </c>
      <c r="F13" s="313">
        <f>E13*0.8</f>
        <v>6237.6</v>
      </c>
      <c r="G13" s="167"/>
      <c r="H13" s="167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</row>
    <row r="14" spans="1:29" ht="12.75" customHeight="1">
      <c r="A14" s="480" t="s">
        <v>10</v>
      </c>
      <c r="B14" s="480"/>
      <c r="C14" s="312"/>
      <c r="D14" s="312"/>
      <c r="E14" s="313"/>
      <c r="F14" s="313"/>
      <c r="G14" s="167"/>
      <c r="H14" s="167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9" ht="12.75" customHeight="1">
      <c r="A15" s="481" t="s">
        <v>356</v>
      </c>
      <c r="B15" s="481"/>
      <c r="C15" s="314">
        <f>SUM(C8,C10:C14)</f>
        <v>2287</v>
      </c>
      <c r="D15" s="314">
        <f>SUM(D8,D10:D14)</f>
        <v>1762</v>
      </c>
      <c r="E15" s="314">
        <f>SUM(E8,E10:E14)</f>
        <v>7797</v>
      </c>
      <c r="F15" s="314">
        <f>SUM(F8,F10:F14)</f>
        <v>6237.6</v>
      </c>
      <c r="G15" s="167"/>
      <c r="H15" s="167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</row>
    <row r="16" spans="1:29" ht="12.75" customHeight="1">
      <c r="A16" s="482" t="s">
        <v>451</v>
      </c>
      <c r="B16" s="482"/>
      <c r="C16" s="197"/>
      <c r="D16" s="197"/>
      <c r="E16" s="62"/>
      <c r="F16" s="62"/>
      <c r="G16" s="167"/>
      <c r="H16" s="167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</row>
    <row r="17" spans="1:29" s="39" customFormat="1" ht="12.75" customHeight="1">
      <c r="A17" s="315"/>
      <c r="B17" s="315"/>
      <c r="C17" s="316"/>
      <c r="D17" s="316"/>
      <c r="E17" s="317"/>
      <c r="F17" s="317"/>
      <c r="G17" s="318"/>
      <c r="H17" s="318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</row>
    <row r="18" spans="1:29" s="39" customFormat="1" ht="17.25" customHeight="1">
      <c r="A18" s="483" t="s">
        <v>307</v>
      </c>
      <c r="B18" s="484"/>
      <c r="C18" s="484"/>
      <c r="D18" s="484"/>
      <c r="E18" s="484"/>
      <c r="F18" s="484"/>
      <c r="G18" s="318"/>
      <c r="H18" s="318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</row>
    <row r="19" spans="1:29" s="39" customFormat="1" ht="12.75" customHeight="1">
      <c r="A19" s="315"/>
      <c r="B19" s="315"/>
      <c r="C19" s="316"/>
      <c r="D19" s="316"/>
      <c r="E19" s="317"/>
      <c r="F19" s="317"/>
      <c r="G19" s="318"/>
      <c r="H19" s="318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</row>
    <row r="20" spans="1:29" ht="27" customHeight="1">
      <c r="A20" s="478" t="s">
        <v>11</v>
      </c>
      <c r="B20" s="478"/>
      <c r="C20" s="485" t="s">
        <v>12</v>
      </c>
      <c r="D20" s="479" t="s">
        <v>453</v>
      </c>
      <c r="E20" s="347" t="s">
        <v>375</v>
      </c>
      <c r="F20" s="348"/>
      <c r="G20" s="167"/>
      <c r="H20" s="167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</row>
    <row r="21" spans="1:29" ht="33" customHeight="1">
      <c r="A21" s="478"/>
      <c r="B21" s="478"/>
      <c r="C21" s="485"/>
      <c r="D21" s="479"/>
      <c r="E21" s="48" t="s">
        <v>356</v>
      </c>
      <c r="F21" s="48" t="s">
        <v>376</v>
      </c>
      <c r="G21" s="167"/>
      <c r="H21" s="167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</row>
    <row r="22" spans="1:29" ht="12.75" customHeight="1">
      <c r="A22" s="480" t="s">
        <v>5</v>
      </c>
      <c r="B22" s="480"/>
      <c r="C22" s="312">
        <f>25+25+25</f>
        <v>75</v>
      </c>
      <c r="D22" s="312">
        <v>0</v>
      </c>
      <c r="E22" s="372">
        <v>0</v>
      </c>
      <c r="F22" s="313">
        <f>E22*0.8</f>
        <v>0</v>
      </c>
      <c r="G22" s="167"/>
      <c r="H22" s="167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</row>
    <row r="23" spans="1:29" ht="12.75" customHeight="1">
      <c r="A23" s="310"/>
      <c r="B23" s="310" t="s">
        <v>13</v>
      </c>
      <c r="C23" s="311"/>
      <c r="D23" s="311"/>
      <c r="E23" s="372"/>
      <c r="F23" s="313"/>
      <c r="G23" s="167"/>
      <c r="H23" s="167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</row>
    <row r="24" spans="1:29" ht="12.75" customHeight="1">
      <c r="A24" s="480" t="s">
        <v>7</v>
      </c>
      <c r="B24" s="480"/>
      <c r="C24" s="311"/>
      <c r="D24" s="311"/>
      <c r="E24" s="372"/>
      <c r="F24" s="313"/>
      <c r="G24" s="167"/>
      <c r="H24" s="167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</row>
    <row r="25" spans="1:29" ht="12.75" customHeight="1">
      <c r="A25" s="480" t="s">
        <v>8</v>
      </c>
      <c r="B25" s="480"/>
      <c r="C25" s="311"/>
      <c r="D25" s="311"/>
      <c r="E25" s="372"/>
      <c r="F25" s="313"/>
      <c r="G25" s="167"/>
      <c r="H25" s="167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</row>
    <row r="26" spans="1:29" ht="12.75" customHeight="1">
      <c r="A26" s="480" t="s">
        <v>9</v>
      </c>
      <c r="B26" s="480"/>
      <c r="C26" s="311"/>
      <c r="D26" s="311"/>
      <c r="E26" s="372"/>
      <c r="F26" s="313"/>
      <c r="G26" s="167"/>
      <c r="H26" s="167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</row>
    <row r="27" spans="1:29" ht="12.75" customHeight="1">
      <c r="A27" s="480" t="s">
        <v>490</v>
      </c>
      <c r="B27" s="480"/>
      <c r="C27" s="312">
        <f>255+242+542</f>
        <v>1039</v>
      </c>
      <c r="D27" s="312">
        <v>0</v>
      </c>
      <c r="E27" s="372">
        <v>0</v>
      </c>
      <c r="F27" s="313">
        <f>E27*0.8</f>
        <v>0</v>
      </c>
      <c r="G27" s="167"/>
      <c r="H27" s="167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</row>
    <row r="28" spans="1:29" ht="12.75" customHeight="1">
      <c r="A28" s="480" t="s">
        <v>10</v>
      </c>
      <c r="B28" s="480"/>
      <c r="C28" s="312"/>
      <c r="D28" s="312"/>
      <c r="E28" s="313"/>
      <c r="F28" s="313"/>
      <c r="G28" s="167"/>
      <c r="H28" s="167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9" ht="12.75">
      <c r="A29" s="481" t="s">
        <v>356</v>
      </c>
      <c r="B29" s="481"/>
      <c r="C29" s="314">
        <f>SUM(C22:C28)</f>
        <v>1114</v>
      </c>
      <c r="D29" s="314">
        <f>SUM(D22:D28)</f>
        <v>0</v>
      </c>
      <c r="E29" s="314">
        <f>SUM(E22,E24:E28)</f>
        <v>0</v>
      </c>
      <c r="F29" s="314">
        <f>SUM(F22,F24:F28)</f>
        <v>0</v>
      </c>
      <c r="G29" s="167"/>
      <c r="H29" s="167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</row>
    <row r="30" spans="1:29" ht="12.75" customHeight="1">
      <c r="A30" s="482" t="s">
        <v>451</v>
      </c>
      <c r="B30" s="482"/>
      <c r="C30" s="311"/>
      <c r="D30" s="197"/>
      <c r="E30" s="320"/>
      <c r="F30" s="320"/>
      <c r="G30" s="167"/>
      <c r="H30" s="167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</row>
    <row r="31" spans="1:29" ht="12.7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</row>
    <row r="32" spans="1:29" ht="12.7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</row>
    <row r="33" spans="1:29" ht="12.7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</row>
    <row r="34" spans="1:29" ht="12.7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</row>
    <row r="35" spans="1:29" ht="12.7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9" ht="12.7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</row>
    <row r="37" spans="1:29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</row>
    <row r="38" spans="1:29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</row>
    <row r="39" spans="1:29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</row>
    <row r="40" spans="1:29" ht="12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</row>
    <row r="41" spans="1:29" ht="12.7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</row>
    <row r="42" spans="1:29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</row>
    <row r="43" spans="1:29" ht="12.7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1:29" ht="12.7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</row>
    <row r="45" spans="1:29" ht="12.7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</row>
    <row r="46" spans="1:29" ht="12.7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</row>
    <row r="47" spans="1:29" ht="12.7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</row>
    <row r="48" spans="1:29" ht="12.7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</row>
    <row r="49" spans="1:29" ht="12.7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2.7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9" ht="12.7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</row>
    <row r="52" spans="1:29" ht="12.7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</row>
    <row r="53" spans="1:29" ht="12.7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</row>
    <row r="54" spans="1:29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</row>
    <row r="55" spans="1:29" ht="12.7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</row>
    <row r="56" spans="1:29" ht="12.7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</row>
    <row r="57" spans="1:29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9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</row>
    <row r="59" spans="1:29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</row>
    <row r="60" spans="1:29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</row>
    <row r="61" spans="1:29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</row>
    <row r="62" spans="1:29" ht="12.7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</row>
    <row r="63" spans="1:29" ht="12.7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</row>
    <row r="64" spans="1:29" ht="12.7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2.7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9" ht="12.7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</row>
    <row r="67" spans="1:29" ht="12.7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</row>
    <row r="68" spans="1:29" ht="12.7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</row>
    <row r="69" spans="1:29" ht="12.7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</row>
    <row r="70" spans="1:29" ht="12.7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</row>
    <row r="71" spans="1:29" ht="12.7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</row>
    <row r="72" spans="1:29" ht="12.7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9" ht="12.7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</row>
    <row r="74" spans="1:29" ht="12.7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</row>
    <row r="75" spans="1:29" ht="12.7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</row>
    <row r="76" spans="1:29" ht="12.7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</row>
    <row r="77" spans="1:29" ht="12.7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</row>
    <row r="78" spans="1:29" ht="12.7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</row>
    <row r="79" spans="1:29" ht="12.75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2.7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9" ht="12.7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</row>
    <row r="82" spans="1:29" ht="12.7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</row>
    <row r="83" spans="1:29" ht="12.7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</row>
    <row r="84" spans="1:29" ht="12.7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</row>
    <row r="85" spans="1:29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</row>
    <row r="86" spans="1:29" ht="12.7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</row>
    <row r="87" spans="1:29" ht="12.7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9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</row>
    <row r="89" spans="1:29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</row>
    <row r="90" spans="1:29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</row>
    <row r="91" spans="1:29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</row>
    <row r="92" spans="1:29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</row>
    <row r="93" spans="1:29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</row>
    <row r="94" spans="1:29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9" ht="12.7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</row>
    <row r="96" spans="1:29" ht="12.7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</row>
    <row r="97" spans="1:29" ht="12.7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</row>
    <row r="98" spans="1:29" ht="12.7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</row>
    <row r="99" spans="1:29" ht="12.7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</row>
    <row r="100" spans="1:29" ht="12.7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</row>
    <row r="101" spans="1:29" ht="12.7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</row>
    <row r="102" spans="1:29" ht="12.7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</row>
    <row r="103" spans="1:29" ht="12.7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</row>
    <row r="104" spans="1:29" ht="12.7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1:29" ht="12.7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1:29" ht="12.7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1:29" ht="12.7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1:29" ht="12.7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1:29" ht="12.7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1:29" ht="12.7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1:29" ht="12.7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1:29" ht="12.7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1:29" ht="12.7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</row>
    <row r="114" spans="1:29" ht="12.7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</row>
    <row r="115" spans="1:29" ht="12.7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</row>
    <row r="116" spans="1:29" ht="12.7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</row>
    <row r="117" spans="1:29" ht="12.7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</row>
    <row r="118" spans="1:29" ht="12.7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</row>
    <row r="119" spans="1:29" ht="12.7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</row>
    <row r="120" spans="1:29" ht="12.7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</row>
    <row r="121" spans="1:29" ht="12.7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</row>
    <row r="122" spans="1:29" ht="12.7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</row>
    <row r="123" spans="1:29" ht="12.7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</row>
    <row r="124" spans="1:29" ht="12.7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</row>
    <row r="125" spans="1:29" ht="12.7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</row>
    <row r="126" spans="1:29" ht="12.7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</row>
    <row r="127" spans="1:29" ht="12.7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</row>
    <row r="128" spans="1:29" ht="12.7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</row>
    <row r="129" spans="1:29" ht="12.7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</row>
    <row r="130" spans="1:29" ht="12.7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</row>
    <row r="131" spans="1:29" ht="12.7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</row>
  </sheetData>
  <mergeCells count="25">
    <mergeCell ref="A27:B27"/>
    <mergeCell ref="A28:B28"/>
    <mergeCell ref="A29:B29"/>
    <mergeCell ref="A30:B30"/>
    <mergeCell ref="A22:B22"/>
    <mergeCell ref="A24:B24"/>
    <mergeCell ref="A25:B25"/>
    <mergeCell ref="A26:B26"/>
    <mergeCell ref="A18:F18"/>
    <mergeCell ref="A20:B21"/>
    <mergeCell ref="C20:C21"/>
    <mergeCell ref="E20:F20"/>
    <mergeCell ref="D20:D21"/>
    <mergeCell ref="A13:B13"/>
    <mergeCell ref="A14:B14"/>
    <mergeCell ref="A15:B15"/>
    <mergeCell ref="A16:B16"/>
    <mergeCell ref="A8:B8"/>
    <mergeCell ref="A10:B10"/>
    <mergeCell ref="A11:B11"/>
    <mergeCell ref="A12:B12"/>
    <mergeCell ref="A6:B7"/>
    <mergeCell ref="C6:C7"/>
    <mergeCell ref="D6:D7"/>
    <mergeCell ref="E6:F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8.375" style="0" customWidth="1"/>
    <col min="3" max="3" width="18.375" style="0" customWidth="1"/>
    <col min="4" max="4" width="15.25390625" style="0" customWidth="1"/>
    <col min="5" max="5" width="21.75390625" style="0" customWidth="1"/>
    <col min="6" max="6" width="22.25390625" style="0" customWidth="1"/>
    <col min="9" max="9" width="11.625" style="0" customWidth="1"/>
    <col min="10" max="10" width="4.875" style="0" hidden="1" customWidth="1"/>
    <col min="11" max="11" width="4.00390625" style="0" customWidth="1"/>
  </cols>
  <sheetData>
    <row r="1" spans="1:29" ht="12" customHeight="1">
      <c r="A1" s="42" t="str">
        <f>'[1]T.0.1'!B3</f>
        <v>RDP</v>
      </c>
      <c r="B1" s="43" t="str">
        <f>'[1]T.0.1'!B7</f>
        <v>HUOBJ</v>
      </c>
      <c r="C1" s="44">
        <v>2008</v>
      </c>
      <c r="D1" s="20"/>
      <c r="E1" s="20"/>
      <c r="F1" s="20"/>
      <c r="G1" s="20"/>
      <c r="H1" s="68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5.75">
      <c r="A2" s="119" t="s">
        <v>311</v>
      </c>
      <c r="B2" s="20"/>
      <c r="C2" s="20"/>
      <c r="D2" s="20"/>
      <c r="E2" s="20"/>
      <c r="F2" s="20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20"/>
      <c r="B3" s="20"/>
      <c r="C3" s="120"/>
      <c r="D3" s="120"/>
      <c r="E3" s="20"/>
      <c r="F3" s="20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 customHeight="1">
      <c r="A4" s="489" t="s">
        <v>14</v>
      </c>
      <c r="B4" s="489"/>
      <c r="C4" s="461" t="s">
        <v>450</v>
      </c>
      <c r="D4" s="397" t="s">
        <v>453</v>
      </c>
      <c r="E4" s="461" t="s">
        <v>375</v>
      </c>
      <c r="F4" s="461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8" customHeight="1">
      <c r="A5" s="489"/>
      <c r="B5" s="489"/>
      <c r="C5" s="461"/>
      <c r="D5" s="397"/>
      <c r="E5" s="48" t="s">
        <v>356</v>
      </c>
      <c r="F5" s="48" t="s">
        <v>376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486" t="s">
        <v>15</v>
      </c>
      <c r="B6" s="145" t="s">
        <v>16</v>
      </c>
      <c r="C6" s="312">
        <v>283</v>
      </c>
      <c r="D6" s="312">
        <v>0</v>
      </c>
      <c r="E6" s="312">
        <v>0</v>
      </c>
      <c r="F6" s="312">
        <v>0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397"/>
      <c r="B7" s="145" t="s">
        <v>17</v>
      </c>
      <c r="C7" s="312">
        <v>741</v>
      </c>
      <c r="D7" s="312">
        <v>0</v>
      </c>
      <c r="E7" s="312">
        <v>0</v>
      </c>
      <c r="F7" s="312">
        <v>0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397"/>
      <c r="B8" s="145" t="s">
        <v>18</v>
      </c>
      <c r="C8" s="312">
        <v>116</v>
      </c>
      <c r="D8" s="312">
        <v>0</v>
      </c>
      <c r="E8" s="312">
        <v>0</v>
      </c>
      <c r="F8" s="312">
        <v>0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487" t="s">
        <v>356</v>
      </c>
      <c r="B9" s="487"/>
      <c r="C9" s="194">
        <f>SUM(C6:C8)</f>
        <v>1140</v>
      </c>
      <c r="D9" s="194">
        <f>SUM(D6:D8)</f>
        <v>0</v>
      </c>
      <c r="E9" s="194">
        <f>SUM(E6:E8)</f>
        <v>0</v>
      </c>
      <c r="F9" s="194">
        <f>SUM(F6:F8)</f>
        <v>0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488" t="s">
        <v>451</v>
      </c>
      <c r="B10" s="488"/>
      <c r="C10" s="193"/>
      <c r="D10" s="193"/>
      <c r="E10" s="193"/>
      <c r="F10" s="193"/>
      <c r="G10" s="19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7">
    <mergeCell ref="E4:F4"/>
    <mergeCell ref="A6:A8"/>
    <mergeCell ref="A9:B9"/>
    <mergeCell ref="A10:B10"/>
    <mergeCell ref="A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40.125" style="0" customWidth="1"/>
    <col min="2" max="2" width="13.625" style="0" customWidth="1"/>
    <col min="3" max="3" width="12.375" style="0" customWidth="1"/>
    <col min="4" max="4" width="22.00390625" style="0" customWidth="1"/>
    <col min="5" max="5" width="25.2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20"/>
      <c r="E1" s="20"/>
      <c r="F1" s="20"/>
      <c r="G1" s="20"/>
      <c r="H1" s="20"/>
      <c r="I1" s="68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5.75">
      <c r="A2" s="119" t="s">
        <v>312</v>
      </c>
      <c r="B2" s="141"/>
      <c r="C2" s="141"/>
      <c r="D2" s="141"/>
      <c r="E2" s="141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3.5" customHeight="1">
      <c r="A3" s="142"/>
      <c r="B3" s="141"/>
      <c r="C3" s="141"/>
      <c r="D3" s="141"/>
      <c r="E3" s="141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4.25" customHeight="1">
      <c r="A4" s="489" t="s">
        <v>52</v>
      </c>
      <c r="B4" s="461" t="s">
        <v>450</v>
      </c>
      <c r="C4" s="397" t="s">
        <v>453</v>
      </c>
      <c r="D4" s="461" t="s">
        <v>375</v>
      </c>
      <c r="E4" s="461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33" customHeight="1">
      <c r="A5" s="489"/>
      <c r="B5" s="461"/>
      <c r="C5" s="397"/>
      <c r="D5" s="48" t="s">
        <v>356</v>
      </c>
      <c r="E5" s="48" t="s">
        <v>376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s="71" customFormat="1" ht="15" customHeight="1">
      <c r="A6" s="146" t="s">
        <v>500</v>
      </c>
      <c r="B6" s="321">
        <v>8</v>
      </c>
      <c r="C6" s="321">
        <v>0</v>
      </c>
      <c r="D6" s="321">
        <v>0</v>
      </c>
      <c r="E6" s="321">
        <f>D6*0.8</f>
        <v>0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</row>
    <row r="7" spans="1:29" s="71" customFormat="1" ht="15" customHeight="1">
      <c r="A7" s="146" t="s">
        <v>499</v>
      </c>
      <c r="B7" s="321">
        <v>71</v>
      </c>
      <c r="C7" s="321">
        <v>0</v>
      </c>
      <c r="D7" s="321">
        <v>0</v>
      </c>
      <c r="E7" s="321">
        <f aca="true" t="shared" si="0" ref="E7:E13">D7*0.8</f>
        <v>0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</row>
    <row r="8" spans="1:29" s="71" customFormat="1" ht="15" customHeight="1">
      <c r="A8" s="146" t="s">
        <v>520</v>
      </c>
      <c r="B8" s="321">
        <v>5</v>
      </c>
      <c r="C8" s="321">
        <v>0</v>
      </c>
      <c r="D8" s="321">
        <v>0</v>
      </c>
      <c r="E8" s="321">
        <f t="shared" si="0"/>
        <v>0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</row>
    <row r="9" spans="1:29" s="71" customFormat="1" ht="15" customHeight="1">
      <c r="A9" s="146" t="s">
        <v>53</v>
      </c>
      <c r="B9" s="321" t="s">
        <v>76</v>
      </c>
      <c r="C9" s="321" t="s">
        <v>76</v>
      </c>
      <c r="D9" s="321" t="s">
        <v>76</v>
      </c>
      <c r="E9" s="321" t="s">
        <v>76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</row>
    <row r="10" spans="1:29" s="71" customFormat="1" ht="15" customHeight="1">
      <c r="A10" s="146" t="s">
        <v>54</v>
      </c>
      <c r="B10" s="321">
        <v>2</v>
      </c>
      <c r="C10" s="321">
        <v>0</v>
      </c>
      <c r="D10" s="321">
        <v>0</v>
      </c>
      <c r="E10" s="321">
        <f t="shared" si="0"/>
        <v>0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</row>
    <row r="11" spans="1:29" s="71" customFormat="1" ht="15" customHeight="1">
      <c r="A11" s="146" t="s">
        <v>501</v>
      </c>
      <c r="B11" s="321">
        <v>56</v>
      </c>
      <c r="C11" s="321">
        <v>0</v>
      </c>
      <c r="D11" s="321">
        <v>0</v>
      </c>
      <c r="E11" s="321">
        <f t="shared" si="0"/>
        <v>0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</row>
    <row r="12" spans="1:29" s="71" customFormat="1" ht="15" customHeight="1">
      <c r="A12" s="146" t="s">
        <v>502</v>
      </c>
      <c r="B12" s="321">
        <v>29</v>
      </c>
      <c r="C12" s="321">
        <v>0</v>
      </c>
      <c r="D12" s="321">
        <v>0</v>
      </c>
      <c r="E12" s="321">
        <f t="shared" si="0"/>
        <v>0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</row>
    <row r="13" spans="1:29" s="71" customFormat="1" ht="15" customHeight="1">
      <c r="A13" s="146" t="s">
        <v>449</v>
      </c>
      <c r="B13" s="321">
        <v>34</v>
      </c>
      <c r="C13" s="321">
        <v>0</v>
      </c>
      <c r="D13" s="321">
        <v>0</v>
      </c>
      <c r="E13" s="321">
        <f t="shared" si="0"/>
        <v>0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29" ht="12.75">
      <c r="A14" s="122" t="s">
        <v>348</v>
      </c>
      <c r="B14" s="140">
        <f>SUM(B6:B13)</f>
        <v>205</v>
      </c>
      <c r="C14" s="140">
        <f>SUM(C6:C13)</f>
        <v>0</v>
      </c>
      <c r="D14" s="140">
        <f>SUM(D6:D13)</f>
        <v>0</v>
      </c>
      <c r="E14" s="140">
        <f>SUM(E6:E13)</f>
        <v>0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23" t="s">
        <v>451</v>
      </c>
      <c r="B15" s="147"/>
      <c r="C15" s="147"/>
      <c r="D15" s="147"/>
      <c r="E15" s="147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 t="s">
        <v>55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4">
    <mergeCell ref="A4:A5"/>
    <mergeCell ref="B4:B5"/>
    <mergeCell ref="C4:C5"/>
    <mergeCell ref="D4:E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4" width="12.875" style="0" customWidth="1"/>
    <col min="5" max="5" width="13.125" style="0" customWidth="1"/>
    <col min="6" max="6" width="9.75390625" style="0" customWidth="1"/>
    <col min="7" max="7" width="16.375" style="0" customWidth="1"/>
    <col min="8" max="8" width="9.75390625" style="0" customWidth="1"/>
    <col min="9" max="9" width="17.25390625" style="0" customWidth="1"/>
    <col min="10" max="10" width="9.75390625" style="0" customWidth="1"/>
    <col min="11" max="11" width="17.37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44"/>
      <c r="E1" s="44"/>
      <c r="F1" s="166"/>
      <c r="G1" s="166"/>
      <c r="H1" s="166"/>
      <c r="I1" s="166"/>
      <c r="J1" s="166"/>
      <c r="K1" s="68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2.75">
      <c r="A2" s="490" t="s">
        <v>19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18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24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18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41.25" customHeight="1">
      <c r="A5" s="418" t="s">
        <v>20</v>
      </c>
      <c r="B5" s="416" t="s">
        <v>21</v>
      </c>
      <c r="C5" s="492"/>
      <c r="D5" s="417"/>
      <c r="E5" s="418" t="s">
        <v>22</v>
      </c>
      <c r="F5" s="493" t="s">
        <v>23</v>
      </c>
      <c r="G5" s="433"/>
      <c r="H5" s="493" t="s">
        <v>24</v>
      </c>
      <c r="I5" s="433"/>
      <c r="J5" s="493" t="s">
        <v>25</v>
      </c>
      <c r="K5" s="433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8.5" customHeight="1">
      <c r="A6" s="427"/>
      <c r="B6" s="418" t="s">
        <v>356</v>
      </c>
      <c r="C6" s="418" t="s">
        <v>26</v>
      </c>
      <c r="D6" s="418" t="s">
        <v>27</v>
      </c>
      <c r="E6" s="427"/>
      <c r="F6" s="434"/>
      <c r="G6" s="435"/>
      <c r="H6" s="434"/>
      <c r="I6" s="435"/>
      <c r="J6" s="434"/>
      <c r="K6" s="435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55.5" customHeight="1">
      <c r="A7" s="388"/>
      <c r="B7" s="388"/>
      <c r="C7" s="388"/>
      <c r="D7" s="388"/>
      <c r="E7" s="388"/>
      <c r="F7" s="188" t="s">
        <v>28</v>
      </c>
      <c r="G7" s="188" t="s">
        <v>375</v>
      </c>
      <c r="H7" s="188" t="s">
        <v>28</v>
      </c>
      <c r="I7" s="188" t="s">
        <v>375</v>
      </c>
      <c r="J7" s="188" t="s">
        <v>28</v>
      </c>
      <c r="K7" s="188" t="s">
        <v>375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5.75" customHeight="1">
      <c r="A8" s="189">
        <v>5817</v>
      </c>
      <c r="B8" s="190">
        <v>0</v>
      </c>
      <c r="C8" s="190">
        <v>0</v>
      </c>
      <c r="D8" s="190">
        <v>0</v>
      </c>
      <c r="E8" s="190">
        <v>0</v>
      </c>
      <c r="F8" s="191">
        <f>IF(AND(ISNUMBER('[1]e.1'!C12),ISNUMBER('[1]T.7'!E8),'[1]T.7'!E8&lt;&gt;0),'[1]e.1'!C12/'[1]T.7'!E8,0)</f>
        <v>0</v>
      </c>
      <c r="G8" s="189" t="str">
        <f>'[1]e.1'!F12</f>
        <v>NA</v>
      </c>
      <c r="H8" s="191">
        <f>IF(AND(ISNUMBER('[1]e.2'!E13),ISNUMBER('[1]T.7'!E8),'[1]T.7'!E8&lt;&gt;0),'[1]e.2'!E13/'[1]T.7'!E8,0)</f>
        <v>0</v>
      </c>
      <c r="I8" s="189" t="e">
        <f>'[1]e.2'!H13</f>
        <v>#REF!</v>
      </c>
      <c r="J8" s="192">
        <v>0</v>
      </c>
      <c r="K8" s="190">
        <v>0</v>
      </c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10">
    <mergeCell ref="A2:K3"/>
    <mergeCell ref="A5:A7"/>
    <mergeCell ref="B5:D5"/>
    <mergeCell ref="E5:E7"/>
    <mergeCell ref="F5:G6"/>
    <mergeCell ref="H5:I6"/>
    <mergeCell ref="J5:K6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:B1"/>
    </sheetView>
  </sheetViews>
  <sheetFormatPr defaultColWidth="9.00390625" defaultRowHeight="12.75"/>
  <cols>
    <col min="1" max="1" width="45.75390625" style="0" customWidth="1"/>
    <col min="2" max="2" width="65.75390625" style="0" customWidth="1"/>
  </cols>
  <sheetData>
    <row r="1" spans="1:2" s="20" customFormat="1" ht="30" customHeight="1">
      <c r="A1" s="494" t="s">
        <v>29</v>
      </c>
      <c r="B1" s="494"/>
    </row>
    <row r="2" spans="1:29" ht="39.75" customHeight="1">
      <c r="A2" s="144" t="s">
        <v>351</v>
      </c>
      <c r="B2" s="133" t="s">
        <v>30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s="71" customFormat="1" ht="13.5" customHeight="1">
      <c r="A3" s="176" t="s">
        <v>360</v>
      </c>
      <c r="B3" s="176" t="s">
        <v>31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29" s="71" customFormat="1" ht="13.5" customHeight="1">
      <c r="A4" s="176" t="s">
        <v>361</v>
      </c>
      <c r="B4" s="176" t="s">
        <v>32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29" s="71" customFormat="1" ht="13.5" customHeight="1">
      <c r="A5" s="176" t="s">
        <v>362</v>
      </c>
      <c r="B5" s="176" t="s">
        <v>33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29" s="71" customFormat="1" ht="13.5" customHeight="1">
      <c r="A6" s="176" t="s">
        <v>363</v>
      </c>
      <c r="B6" s="176" t="s">
        <v>34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</row>
    <row r="7" spans="1:29" s="71" customFormat="1" ht="13.5" customHeight="1">
      <c r="A7" s="176" t="s">
        <v>364</v>
      </c>
      <c r="B7" s="176" t="s">
        <v>35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</row>
    <row r="8" spans="1:29" s="71" customFormat="1" ht="13.5" customHeight="1">
      <c r="A8" s="178" t="s">
        <v>365</v>
      </c>
      <c r="B8" s="178" t="s">
        <v>36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</row>
    <row r="9" spans="1:29" s="71" customFormat="1" ht="13.5" customHeight="1">
      <c r="A9" s="179"/>
      <c r="B9" s="179" t="s">
        <v>37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</row>
    <row r="10" spans="1:29" s="71" customFormat="1" ht="13.5" customHeight="1">
      <c r="A10" s="180"/>
      <c r="B10" s="180" t="s">
        <v>38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</row>
    <row r="11" spans="1:29" s="71" customFormat="1" ht="13.5" customHeight="1">
      <c r="A11" s="178" t="s">
        <v>366</v>
      </c>
      <c r="B11" s="178" t="s">
        <v>39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</row>
    <row r="12" spans="1:29" s="71" customFormat="1" ht="13.5" customHeight="1">
      <c r="A12" s="328" t="s">
        <v>40</v>
      </c>
      <c r="B12" s="178" t="s">
        <v>41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</row>
    <row r="13" spans="1:29" s="71" customFormat="1" ht="13.5" customHeight="1">
      <c r="A13" s="329"/>
      <c r="B13" s="180" t="s">
        <v>44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29" s="71" customFormat="1" ht="13.5" customHeight="1">
      <c r="A14" s="180" t="s">
        <v>368</v>
      </c>
      <c r="B14" s="180" t="s">
        <v>42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</row>
    <row r="15" spans="1:29" s="71" customFormat="1" ht="13.5" customHeight="1">
      <c r="A15" s="178" t="s">
        <v>369</v>
      </c>
      <c r="B15" s="176" t="s">
        <v>43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</row>
    <row r="16" spans="1:29" s="71" customFormat="1" ht="13.5" customHeight="1">
      <c r="A16" s="178" t="s">
        <v>370</v>
      </c>
      <c r="B16" s="182" t="s">
        <v>45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29" s="71" customFormat="1" ht="13.5" customHeight="1">
      <c r="A17" s="181"/>
      <c r="B17" s="182" t="s">
        <v>46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</row>
    <row r="18" spans="1:29" s="71" customFormat="1" ht="13.5" customHeight="1">
      <c r="A18" s="183"/>
      <c r="B18" s="184" t="s">
        <v>48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</row>
    <row r="19" spans="1:29" s="71" customFormat="1" ht="13.5" customHeight="1">
      <c r="A19" s="180" t="s">
        <v>49</v>
      </c>
      <c r="B19" s="176" t="s">
        <v>50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9" ht="12.75">
      <c r="A20" s="177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77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7.125" style="0" bestFit="1" customWidth="1"/>
    <col min="2" max="2" width="6.875" style="0" customWidth="1"/>
    <col min="3" max="3" width="15.375" style="0" bestFit="1" customWidth="1"/>
    <col min="8" max="8" width="10.75390625" style="0" customWidth="1"/>
    <col min="9" max="9" width="11.875" style="0" customWidth="1"/>
  </cols>
  <sheetData>
    <row r="1" spans="1:29" ht="18">
      <c r="A1" s="5" t="s">
        <v>62</v>
      </c>
      <c r="B1" s="6"/>
      <c r="C1" s="166"/>
      <c r="D1" s="166"/>
      <c r="E1" s="166"/>
      <c r="F1" s="166"/>
      <c r="G1" s="166"/>
      <c r="H1" s="166"/>
      <c r="I1" s="7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7" t="s">
        <v>63</v>
      </c>
      <c r="B3" s="8"/>
      <c r="C3" s="8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9" t="s">
        <v>64</v>
      </c>
      <c r="B4" s="10"/>
      <c r="C4" s="11" t="s">
        <v>65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166" t="s">
        <v>66</v>
      </c>
      <c r="B5" s="12"/>
      <c r="C5" s="11" t="s">
        <v>67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13" t="s">
        <v>68</v>
      </c>
      <c r="B6" s="14"/>
      <c r="C6" s="11" t="s">
        <v>69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15"/>
      <c r="B7" s="15"/>
      <c r="C7" s="1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7" t="s">
        <v>70</v>
      </c>
      <c r="B8" s="15"/>
      <c r="C8" s="1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3" t="s">
        <v>71</v>
      </c>
      <c r="B9" s="17" t="s">
        <v>72</v>
      </c>
      <c r="C9" s="18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25.5">
      <c r="A10" s="9" t="s">
        <v>73</v>
      </c>
      <c r="B10" s="17" t="s">
        <v>74</v>
      </c>
      <c r="C10" s="11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76" t="s">
        <v>75</v>
      </c>
      <c r="B11" s="308" t="s">
        <v>76</v>
      </c>
      <c r="C11" s="238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20" t="s">
        <v>77</v>
      </c>
      <c r="B13" s="166"/>
      <c r="C13" s="166"/>
      <c r="D13" s="20" t="s">
        <v>78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 t="s">
        <v>79</v>
      </c>
      <c r="B14" s="166" t="s">
        <v>80</v>
      </c>
      <c r="C14" s="166"/>
      <c r="D14" s="378" t="s">
        <v>81</v>
      </c>
      <c r="E14" s="378"/>
      <c r="F14" s="378"/>
      <c r="G14" s="378"/>
      <c r="H14" s="378"/>
      <c r="I14" s="21" t="s">
        <v>60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 t="s">
        <v>82</v>
      </c>
      <c r="B15" s="166" t="s">
        <v>83</v>
      </c>
      <c r="C15" s="166"/>
      <c r="D15" s="379" t="s">
        <v>84</v>
      </c>
      <c r="E15" s="380"/>
      <c r="F15" s="380"/>
      <c r="G15" s="380"/>
      <c r="H15" s="381"/>
      <c r="I15" s="21" t="s">
        <v>85</v>
      </c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 t="s">
        <v>86</v>
      </c>
      <c r="B16" s="166" t="s">
        <v>87</v>
      </c>
      <c r="C16" s="166"/>
      <c r="D16" s="378" t="s">
        <v>88</v>
      </c>
      <c r="E16" s="378"/>
      <c r="F16" s="378"/>
      <c r="G16" s="378"/>
      <c r="H16" s="378"/>
      <c r="I16" s="21" t="s">
        <v>89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 t="s">
        <v>90</v>
      </c>
      <c r="B17" s="166" t="s">
        <v>91</v>
      </c>
      <c r="C17" s="166"/>
      <c r="D17" s="378" t="s">
        <v>92</v>
      </c>
      <c r="E17" s="378"/>
      <c r="F17" s="378"/>
      <c r="G17" s="378"/>
      <c r="H17" s="378"/>
      <c r="I17" s="21" t="s">
        <v>93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 t="s">
        <v>94</v>
      </c>
      <c r="B18" s="166" t="s">
        <v>95</v>
      </c>
      <c r="C18" s="166"/>
      <c r="D18" s="289"/>
      <c r="E18" s="289"/>
      <c r="F18" s="289"/>
      <c r="G18" s="289"/>
      <c r="H18" s="289"/>
      <c r="I18" s="2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 t="s">
        <v>96</v>
      </c>
      <c r="B19" s="166" t="s">
        <v>97</v>
      </c>
      <c r="C19" s="166"/>
      <c r="D19" s="20" t="s">
        <v>98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 t="s">
        <v>99</v>
      </c>
      <c r="B20" s="166" t="s">
        <v>100</v>
      </c>
      <c r="C20" s="166"/>
      <c r="D20" s="166" t="s">
        <v>101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 t="s">
        <v>102</v>
      </c>
      <c r="B21" s="166" t="s">
        <v>103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 t="s">
        <v>104</v>
      </c>
      <c r="B22" s="166" t="s">
        <v>105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 t="s">
        <v>106</v>
      </c>
      <c r="B23" s="166" t="s">
        <v>107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 t="s">
        <v>108</v>
      </c>
      <c r="B24" s="166" t="s">
        <v>109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 t="s">
        <v>110</v>
      </c>
      <c r="B25" s="166" t="s">
        <v>111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 t="s">
        <v>112</v>
      </c>
      <c r="B26" s="166" t="s">
        <v>113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 t="s">
        <v>114</v>
      </c>
      <c r="B27" s="166" t="s">
        <v>115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 t="s">
        <v>116</v>
      </c>
      <c r="B28" s="166" t="s">
        <v>117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 t="s">
        <v>118</v>
      </c>
      <c r="B29" s="166" t="s">
        <v>119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 t="s">
        <v>120</v>
      </c>
      <c r="B30" s="166" t="s">
        <v>121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 t="s">
        <v>122</v>
      </c>
      <c r="B31" s="166" t="s">
        <v>123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 t="s">
        <v>124</v>
      </c>
      <c r="B32" s="166" t="s">
        <v>125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 t="s">
        <v>126</v>
      </c>
      <c r="B33" s="166" t="s">
        <v>127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 t="s">
        <v>128</v>
      </c>
      <c r="B34" s="166" t="s">
        <v>129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 t="s">
        <v>130</v>
      </c>
      <c r="B35" s="166" t="s">
        <v>131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 t="s">
        <v>132</v>
      </c>
      <c r="B36" s="166" t="s">
        <v>133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 t="s">
        <v>134</v>
      </c>
      <c r="B37" s="166" t="s">
        <v>135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 t="s">
        <v>136</v>
      </c>
      <c r="B38" s="166" t="s">
        <v>137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4">
    <mergeCell ref="D14:H14"/>
    <mergeCell ref="D15:H15"/>
    <mergeCell ref="D16:H16"/>
    <mergeCell ref="D17:H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05.875" style="0" customWidth="1"/>
    <col min="2" max="2" width="7.25390625" style="0" customWidth="1"/>
    <col min="3" max="3" width="8.625" style="0" customWidth="1"/>
    <col min="14" max="14" width="10.75390625" style="0" customWidth="1"/>
  </cols>
  <sheetData>
    <row r="1" spans="1:29" ht="12.75">
      <c r="A1" s="100" t="str">
        <f>'[1]T.0.1'!B3</f>
        <v>RDP</v>
      </c>
      <c r="B1" s="148" t="str">
        <f>'[1]T.0.1'!B7</f>
        <v>HUOBJ</v>
      </c>
      <c r="C1" s="67">
        <v>2007</v>
      </c>
      <c r="D1" s="68"/>
      <c r="E1" s="171"/>
      <c r="F1" s="171"/>
      <c r="G1" s="171"/>
      <c r="H1" s="171"/>
      <c r="I1" s="171"/>
      <c r="J1" s="171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>
      <c r="A2" s="149" t="s">
        <v>51</v>
      </c>
      <c r="B2" s="172"/>
      <c r="C2" s="172"/>
      <c r="D2" s="171"/>
      <c r="E2" s="171"/>
      <c r="F2" s="171"/>
      <c r="G2" s="171"/>
      <c r="H2" s="171"/>
      <c r="I2" s="171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172"/>
      <c r="B3" s="172"/>
      <c r="C3" s="173"/>
      <c r="D3" s="171"/>
      <c r="E3" s="171"/>
      <c r="F3" s="171"/>
      <c r="G3" s="171"/>
      <c r="H3" s="171"/>
      <c r="I3" s="171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172"/>
      <c r="B4" s="172"/>
      <c r="C4" s="173"/>
      <c r="D4" s="171"/>
      <c r="E4" s="171"/>
      <c r="F4" s="171"/>
      <c r="G4" s="171"/>
      <c r="H4" s="171"/>
      <c r="I4" s="171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152"/>
      <c r="B5" s="172"/>
      <c r="C5" s="173"/>
      <c r="D5" s="171"/>
      <c r="E5" s="171"/>
      <c r="F5" s="171"/>
      <c r="G5" s="171"/>
      <c r="H5" s="171"/>
      <c r="I5" s="171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 customHeight="1">
      <c r="A6" s="172"/>
      <c r="B6" s="172"/>
      <c r="C6" s="173"/>
      <c r="D6" s="171"/>
      <c r="E6" s="171"/>
      <c r="F6" s="171"/>
      <c r="G6" s="171"/>
      <c r="H6" s="171"/>
      <c r="I6" s="171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4.25" customHeight="1">
      <c r="A7" s="172"/>
      <c r="B7" s="172"/>
      <c r="C7" s="173"/>
      <c r="D7" s="171"/>
      <c r="E7" s="171"/>
      <c r="F7" s="171"/>
      <c r="G7" s="171"/>
      <c r="H7" s="171"/>
      <c r="I7" s="171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172"/>
      <c r="B8" s="172"/>
      <c r="C8" s="173"/>
      <c r="D8" s="171"/>
      <c r="E8" s="171"/>
      <c r="F8" s="171"/>
      <c r="G8" s="171"/>
      <c r="H8" s="171"/>
      <c r="I8" s="171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72"/>
      <c r="B9" s="172"/>
      <c r="C9" s="173"/>
      <c r="D9" s="171"/>
      <c r="E9" s="171"/>
      <c r="F9" s="171"/>
      <c r="G9" s="171"/>
      <c r="H9" s="171"/>
      <c r="I9" s="171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38.25">
      <c r="A10" s="153" t="s">
        <v>521</v>
      </c>
      <c r="B10" s="153"/>
      <c r="C10" s="150"/>
      <c r="D10" s="171"/>
      <c r="E10" s="171"/>
      <c r="F10" s="171"/>
      <c r="G10" s="171"/>
      <c r="H10" s="171"/>
      <c r="I10" s="171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6"/>
      <c r="B11" s="154"/>
      <c r="C11" s="151"/>
      <c r="D11" s="171"/>
      <c r="E11" s="171"/>
      <c r="F11" s="171"/>
      <c r="G11" s="171"/>
      <c r="H11" s="171"/>
      <c r="I11" s="171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54"/>
      <c r="C12" s="151"/>
      <c r="D12" s="171"/>
      <c r="E12" s="171"/>
      <c r="F12" s="171"/>
      <c r="G12" s="171"/>
      <c r="H12" s="171"/>
      <c r="I12" s="171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6"/>
      <c r="B13" s="154"/>
      <c r="C13" s="151"/>
      <c r="D13" s="171"/>
      <c r="E13" s="171"/>
      <c r="F13" s="171"/>
      <c r="G13" s="171"/>
      <c r="H13" s="171"/>
      <c r="I13" s="171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/>
      <c r="B14" s="174"/>
      <c r="C14" s="175"/>
      <c r="D14" s="171"/>
      <c r="E14" s="171"/>
      <c r="F14" s="171"/>
      <c r="G14" s="171"/>
      <c r="H14" s="171"/>
      <c r="I14" s="171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/>
      <c r="B15" s="154"/>
      <c r="C15" s="151"/>
      <c r="D15" s="171"/>
      <c r="E15" s="171"/>
      <c r="F15" s="171"/>
      <c r="G15" s="171"/>
      <c r="H15" s="171"/>
      <c r="I15" s="171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54"/>
      <c r="B16" s="154"/>
      <c r="C16" s="151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53"/>
      <c r="B17" s="153"/>
      <c r="C17" s="150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38.25390625" style="0" customWidth="1"/>
    <col min="11" max="11" width="44.375" style="0" customWidth="1"/>
  </cols>
  <sheetData>
    <row r="1" spans="1:29" ht="21.75" customHeight="1">
      <c r="A1" s="23" t="s">
        <v>138</v>
      </c>
      <c r="B1" s="168"/>
      <c r="C1" s="168"/>
      <c r="D1" s="168"/>
      <c r="E1" s="168"/>
      <c r="F1" s="168"/>
      <c r="G1" s="168"/>
      <c r="H1" s="168"/>
      <c r="I1" s="168"/>
      <c r="J1" s="168"/>
      <c r="K1" s="7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7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5">
      <c r="A3" s="24" t="s">
        <v>139</v>
      </c>
      <c r="B3" s="25" t="s">
        <v>140</v>
      </c>
      <c r="C3" s="303"/>
      <c r="D3" s="303"/>
      <c r="E3" s="303"/>
      <c r="F3" s="304"/>
      <c r="G3" s="168"/>
      <c r="H3" s="168"/>
      <c r="I3" s="168"/>
      <c r="J3" s="168"/>
      <c r="K3" s="168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26" t="s">
        <v>141</v>
      </c>
      <c r="B4" s="27" t="s">
        <v>142</v>
      </c>
      <c r="C4" s="200"/>
      <c r="D4" s="200"/>
      <c r="E4" s="200"/>
      <c r="F4" s="305"/>
      <c r="G4" s="168"/>
      <c r="H4" s="168"/>
      <c r="I4" s="168"/>
      <c r="J4" s="168"/>
      <c r="K4" s="168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26" t="s">
        <v>143</v>
      </c>
      <c r="B5" s="27" t="s">
        <v>144</v>
      </c>
      <c r="C5" s="200"/>
      <c r="D5" s="200"/>
      <c r="E5" s="200"/>
      <c r="F5" s="305"/>
      <c r="G5" s="168"/>
      <c r="H5" s="168"/>
      <c r="I5" s="168"/>
      <c r="J5" s="168"/>
      <c r="K5" s="168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26" t="s">
        <v>145</v>
      </c>
      <c r="B6" s="27" t="s">
        <v>146</v>
      </c>
      <c r="C6" s="200"/>
      <c r="D6" s="200"/>
      <c r="E6" s="200"/>
      <c r="F6" s="305"/>
      <c r="G6" s="168"/>
      <c r="H6" s="168"/>
      <c r="I6" s="168"/>
      <c r="J6" s="168"/>
      <c r="K6" s="168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26" t="s">
        <v>147</v>
      </c>
      <c r="B7" s="27" t="s">
        <v>148</v>
      </c>
      <c r="C7" s="200"/>
      <c r="D7" s="200"/>
      <c r="E7" s="200"/>
      <c r="F7" s="305"/>
      <c r="G7" s="168"/>
      <c r="H7" s="168"/>
      <c r="I7" s="168"/>
      <c r="J7" s="168"/>
      <c r="K7" s="168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26" t="s">
        <v>149</v>
      </c>
      <c r="B8" s="27" t="s">
        <v>150</v>
      </c>
      <c r="C8" s="200"/>
      <c r="D8" s="200"/>
      <c r="E8" s="200"/>
      <c r="F8" s="305"/>
      <c r="G8" s="168"/>
      <c r="H8" s="168"/>
      <c r="I8" s="168"/>
      <c r="J8" s="168"/>
      <c r="K8" s="168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26" t="s">
        <v>151</v>
      </c>
      <c r="B9" s="27" t="s">
        <v>152</v>
      </c>
      <c r="C9" s="200"/>
      <c r="D9" s="200"/>
      <c r="E9" s="200"/>
      <c r="F9" s="305"/>
      <c r="G9" s="168"/>
      <c r="H9" s="168"/>
      <c r="I9" s="168"/>
      <c r="J9" s="168"/>
      <c r="K9" s="168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28" t="s">
        <v>153</v>
      </c>
      <c r="B10" s="27" t="s">
        <v>154</v>
      </c>
      <c r="C10" s="200"/>
      <c r="D10" s="200"/>
      <c r="E10" s="200"/>
      <c r="F10" s="305"/>
      <c r="G10" s="168"/>
      <c r="H10" s="168"/>
      <c r="I10" s="168"/>
      <c r="J10" s="168"/>
      <c r="K10" s="168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26" t="s">
        <v>155</v>
      </c>
      <c r="B11" s="27" t="s">
        <v>156</v>
      </c>
      <c r="C11" s="200"/>
      <c r="D11" s="200"/>
      <c r="E11" s="200"/>
      <c r="F11" s="305"/>
      <c r="G11" s="168"/>
      <c r="H11" s="168"/>
      <c r="I11" s="168"/>
      <c r="J11" s="168"/>
      <c r="K11" s="168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 customHeight="1">
      <c r="A12" s="26" t="s">
        <v>157</v>
      </c>
      <c r="B12" s="27" t="s">
        <v>158</v>
      </c>
      <c r="C12" s="200"/>
      <c r="D12" s="200"/>
      <c r="E12" s="200"/>
      <c r="F12" s="305"/>
      <c r="G12" s="168"/>
      <c r="H12" s="168"/>
      <c r="I12" s="168"/>
      <c r="J12" s="168"/>
      <c r="K12" s="168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26" t="s">
        <v>159</v>
      </c>
      <c r="B13" s="27" t="s">
        <v>160</v>
      </c>
      <c r="C13" s="200"/>
      <c r="D13" s="200"/>
      <c r="E13" s="200"/>
      <c r="F13" s="305"/>
      <c r="G13" s="168"/>
      <c r="H13" s="168"/>
      <c r="I13" s="168"/>
      <c r="J13" s="168"/>
      <c r="K13" s="168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5">
      <c r="A14" s="207"/>
      <c r="B14" s="29" t="s">
        <v>161</v>
      </c>
      <c r="C14" s="303"/>
      <c r="D14" s="303"/>
      <c r="E14" s="303"/>
      <c r="F14" s="303"/>
      <c r="G14" s="303"/>
      <c r="H14" s="303"/>
      <c r="I14" s="303"/>
      <c r="J14" s="303"/>
      <c r="K14" s="304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11" s="31" customFormat="1" ht="12.75">
      <c r="A15" s="28" t="s">
        <v>162</v>
      </c>
      <c r="B15" s="27" t="s">
        <v>163</v>
      </c>
      <c r="C15" s="27"/>
      <c r="D15" s="27"/>
      <c r="E15" s="27"/>
      <c r="F15" s="27"/>
      <c r="G15" s="27"/>
      <c r="H15" s="27"/>
      <c r="I15" s="27"/>
      <c r="J15" s="27"/>
      <c r="K15" s="30"/>
    </row>
    <row r="16" spans="1:29" ht="12.75">
      <c r="A16" s="26" t="s">
        <v>164</v>
      </c>
      <c r="B16" s="27" t="s">
        <v>165</v>
      </c>
      <c r="C16" s="200"/>
      <c r="D16" s="200"/>
      <c r="E16" s="200"/>
      <c r="F16" s="200"/>
      <c r="G16" s="200"/>
      <c r="H16" s="200"/>
      <c r="I16" s="200"/>
      <c r="J16" s="200"/>
      <c r="K16" s="305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26" t="s">
        <v>166</v>
      </c>
      <c r="B17" s="27" t="s">
        <v>167</v>
      </c>
      <c r="C17" s="200"/>
      <c r="D17" s="200"/>
      <c r="E17" s="200"/>
      <c r="F17" s="200"/>
      <c r="G17" s="200"/>
      <c r="H17" s="200"/>
      <c r="I17" s="200"/>
      <c r="J17" s="200"/>
      <c r="K17" s="305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28" t="s">
        <v>168</v>
      </c>
      <c r="B18" s="27" t="s">
        <v>169</v>
      </c>
      <c r="C18" s="200"/>
      <c r="D18" s="200"/>
      <c r="E18" s="200"/>
      <c r="F18" s="200"/>
      <c r="G18" s="200"/>
      <c r="H18" s="306"/>
      <c r="I18" s="200"/>
      <c r="J18" s="200"/>
      <c r="K18" s="305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26" t="s">
        <v>170</v>
      </c>
      <c r="B19" s="27" t="s">
        <v>171</v>
      </c>
      <c r="C19" s="200"/>
      <c r="D19" s="200"/>
      <c r="E19" s="200"/>
      <c r="F19" s="200"/>
      <c r="G19" s="200"/>
      <c r="H19" s="200"/>
      <c r="I19" s="200"/>
      <c r="J19" s="200"/>
      <c r="K19" s="305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26" t="s">
        <v>172</v>
      </c>
      <c r="B20" s="27" t="s">
        <v>173</v>
      </c>
      <c r="C20" s="200"/>
      <c r="D20" s="200"/>
      <c r="E20" s="200"/>
      <c r="F20" s="200"/>
      <c r="G20" s="200"/>
      <c r="H20" s="200"/>
      <c r="I20" s="200"/>
      <c r="J20" s="200"/>
      <c r="K20" s="305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26" t="s">
        <v>174</v>
      </c>
      <c r="B21" s="27" t="s">
        <v>175</v>
      </c>
      <c r="C21" s="200"/>
      <c r="D21" s="200"/>
      <c r="E21" s="200"/>
      <c r="F21" s="200"/>
      <c r="G21" s="200"/>
      <c r="H21" s="200"/>
      <c r="I21" s="200"/>
      <c r="J21" s="200"/>
      <c r="K21" s="305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28" t="s">
        <v>176</v>
      </c>
      <c r="B22" s="27" t="s">
        <v>177</v>
      </c>
      <c r="C22" s="200"/>
      <c r="D22" s="200"/>
      <c r="E22" s="200"/>
      <c r="F22" s="200"/>
      <c r="G22" s="200"/>
      <c r="H22" s="200"/>
      <c r="I22" s="200"/>
      <c r="J22" s="200"/>
      <c r="K22" s="305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26" t="s">
        <v>178</v>
      </c>
      <c r="B23" s="27" t="s">
        <v>179</v>
      </c>
      <c r="C23" s="200"/>
      <c r="D23" s="200"/>
      <c r="E23" s="200"/>
      <c r="F23" s="200"/>
      <c r="G23" s="200"/>
      <c r="H23" s="200"/>
      <c r="I23" s="200"/>
      <c r="J23" s="200"/>
      <c r="K23" s="30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26" t="s">
        <v>180</v>
      </c>
      <c r="B24" s="27" t="s">
        <v>181</v>
      </c>
      <c r="C24" s="200"/>
      <c r="D24" s="200"/>
      <c r="E24" s="200"/>
      <c r="F24" s="200"/>
      <c r="G24" s="200"/>
      <c r="H24" s="200"/>
      <c r="I24" s="200"/>
      <c r="J24" s="200"/>
      <c r="K24" s="305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28" t="s">
        <v>182</v>
      </c>
      <c r="B25" s="27" t="s">
        <v>183</v>
      </c>
      <c r="C25" s="200"/>
      <c r="D25" s="200"/>
      <c r="E25" s="200"/>
      <c r="F25" s="200"/>
      <c r="G25" s="200"/>
      <c r="H25" s="200"/>
      <c r="I25" s="200"/>
      <c r="J25" s="200"/>
      <c r="K25" s="305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26" t="s">
        <v>184</v>
      </c>
      <c r="B26" s="27" t="s">
        <v>185</v>
      </c>
      <c r="C26" s="200"/>
      <c r="D26" s="166"/>
      <c r="E26" s="200"/>
      <c r="F26" s="200"/>
      <c r="G26" s="200"/>
      <c r="H26" s="200"/>
      <c r="I26" s="200"/>
      <c r="J26" s="200"/>
      <c r="K26" s="305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26" t="s">
        <v>186</v>
      </c>
      <c r="B27" s="27" t="s">
        <v>187</v>
      </c>
      <c r="C27" s="200"/>
      <c r="D27" s="200"/>
      <c r="E27" s="200"/>
      <c r="F27" s="200"/>
      <c r="G27" s="200"/>
      <c r="H27" s="200"/>
      <c r="I27" s="200"/>
      <c r="J27" s="200"/>
      <c r="K27" s="305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26" t="s">
        <v>188</v>
      </c>
      <c r="B28" s="27" t="s">
        <v>189</v>
      </c>
      <c r="C28" s="200"/>
      <c r="D28" s="200"/>
      <c r="E28" s="200"/>
      <c r="F28" s="200"/>
      <c r="G28" s="200"/>
      <c r="H28" s="200"/>
      <c r="I28" s="200"/>
      <c r="J28" s="200"/>
      <c r="K28" s="305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28" t="s">
        <v>190</v>
      </c>
      <c r="B29" s="27" t="s">
        <v>191</v>
      </c>
      <c r="C29" s="200"/>
      <c r="D29" s="200"/>
      <c r="E29" s="200"/>
      <c r="F29" s="200"/>
      <c r="G29" s="200"/>
      <c r="H29" s="200"/>
      <c r="I29" s="200"/>
      <c r="J29" s="200"/>
      <c r="K29" s="305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26" t="s">
        <v>192</v>
      </c>
      <c r="B30" s="27" t="s">
        <v>193</v>
      </c>
      <c r="C30" s="200"/>
      <c r="D30" s="200"/>
      <c r="E30" s="200"/>
      <c r="F30" s="200"/>
      <c r="G30" s="200"/>
      <c r="H30" s="200"/>
      <c r="I30" s="200"/>
      <c r="J30" s="200"/>
      <c r="K30" s="305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26" t="s">
        <v>194</v>
      </c>
      <c r="B31" s="27" t="s">
        <v>195</v>
      </c>
      <c r="C31" s="200"/>
      <c r="D31" s="200"/>
      <c r="E31" s="200"/>
      <c r="F31" s="200"/>
      <c r="G31" s="200"/>
      <c r="H31" s="200"/>
      <c r="I31" s="200"/>
      <c r="J31" s="200"/>
      <c r="K31" s="305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26" t="s">
        <v>196</v>
      </c>
      <c r="B32" s="27" t="s">
        <v>197</v>
      </c>
      <c r="C32" s="200"/>
      <c r="D32" s="200"/>
      <c r="E32" s="200"/>
      <c r="F32" s="200"/>
      <c r="G32" s="200"/>
      <c r="H32" s="200"/>
      <c r="I32" s="200"/>
      <c r="J32" s="200"/>
      <c r="K32" s="305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28" t="s">
        <v>198</v>
      </c>
      <c r="B33" s="27" t="s">
        <v>199</v>
      </c>
      <c r="C33" s="200"/>
      <c r="D33" s="200"/>
      <c r="E33" s="200"/>
      <c r="F33" s="200"/>
      <c r="G33" s="200"/>
      <c r="H33" s="200"/>
      <c r="I33" s="200"/>
      <c r="J33" s="200"/>
      <c r="K33" s="305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26" t="s">
        <v>200</v>
      </c>
      <c r="B34" s="27" t="s">
        <v>201</v>
      </c>
      <c r="C34" s="200"/>
      <c r="D34" s="200"/>
      <c r="E34" s="200"/>
      <c r="F34" s="200"/>
      <c r="G34" s="200"/>
      <c r="H34" s="200"/>
      <c r="I34" s="200"/>
      <c r="J34" s="200"/>
      <c r="K34" s="305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26" t="s">
        <v>202</v>
      </c>
      <c r="B35" s="27" t="s">
        <v>203</v>
      </c>
      <c r="C35" s="200"/>
      <c r="D35" s="200"/>
      <c r="E35" s="200"/>
      <c r="F35" s="200"/>
      <c r="G35" s="200"/>
      <c r="H35" s="200"/>
      <c r="I35" s="200"/>
      <c r="J35" s="200"/>
      <c r="K35" s="305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28" t="s">
        <v>204</v>
      </c>
      <c r="B36" s="27" t="s">
        <v>205</v>
      </c>
      <c r="C36" s="200"/>
      <c r="D36" s="200"/>
      <c r="E36" s="200"/>
      <c r="F36" s="200"/>
      <c r="G36" s="200"/>
      <c r="H36" s="200"/>
      <c r="I36" s="200"/>
      <c r="J36" s="200"/>
      <c r="K36" s="305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26" t="s">
        <v>206</v>
      </c>
      <c r="B37" s="27" t="s">
        <v>207</v>
      </c>
      <c r="C37" s="200"/>
      <c r="D37" s="200"/>
      <c r="E37" s="200"/>
      <c r="F37" s="200"/>
      <c r="G37" s="200"/>
      <c r="H37" s="200"/>
      <c r="I37" s="200"/>
      <c r="J37" s="200"/>
      <c r="K37" s="305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26" t="s">
        <v>208</v>
      </c>
      <c r="B38" s="27" t="s">
        <v>209</v>
      </c>
      <c r="C38" s="200"/>
      <c r="D38" s="200"/>
      <c r="E38" s="200"/>
      <c r="F38" s="200"/>
      <c r="G38" s="200"/>
      <c r="H38" s="200"/>
      <c r="I38" s="200"/>
      <c r="J38" s="200"/>
      <c r="K38" s="305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26" t="s">
        <v>210</v>
      </c>
      <c r="B39" s="27" t="s">
        <v>211</v>
      </c>
      <c r="C39" s="200"/>
      <c r="D39" s="200"/>
      <c r="E39" s="200"/>
      <c r="F39" s="200"/>
      <c r="G39" s="200"/>
      <c r="H39" s="200"/>
      <c r="I39" s="200"/>
      <c r="J39" s="200"/>
      <c r="K39" s="305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26" t="s">
        <v>212</v>
      </c>
      <c r="B40" s="27" t="s">
        <v>213</v>
      </c>
      <c r="C40" s="200"/>
      <c r="D40" s="200"/>
      <c r="E40" s="200"/>
      <c r="F40" s="200"/>
      <c r="G40" s="200"/>
      <c r="H40" s="200"/>
      <c r="I40" s="200"/>
      <c r="J40" s="200"/>
      <c r="K40" s="305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26" t="s">
        <v>214</v>
      </c>
      <c r="B41" s="27" t="s">
        <v>215</v>
      </c>
      <c r="C41" s="200"/>
      <c r="D41" s="200"/>
      <c r="E41" s="200"/>
      <c r="F41" s="200"/>
      <c r="G41" s="200"/>
      <c r="H41" s="200"/>
      <c r="I41" s="200"/>
      <c r="J41" s="200"/>
      <c r="K41" s="305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26" t="s">
        <v>216</v>
      </c>
      <c r="B42" s="27" t="s">
        <v>217</v>
      </c>
      <c r="C42" s="200"/>
      <c r="D42" s="200"/>
      <c r="E42" s="200"/>
      <c r="F42" s="200"/>
      <c r="G42" s="200"/>
      <c r="H42" s="200"/>
      <c r="I42" s="200"/>
      <c r="J42" s="200"/>
      <c r="K42" s="305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26" t="s">
        <v>218</v>
      </c>
      <c r="B43" s="27" t="s">
        <v>219</v>
      </c>
      <c r="C43" s="200"/>
      <c r="D43" s="200"/>
      <c r="E43" s="200"/>
      <c r="F43" s="200"/>
      <c r="G43" s="200"/>
      <c r="H43" s="200"/>
      <c r="I43" s="200"/>
      <c r="J43" s="200"/>
      <c r="K43" s="305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26" t="s">
        <v>220</v>
      </c>
      <c r="B44" s="27" t="s">
        <v>221</v>
      </c>
      <c r="C44" s="200"/>
      <c r="D44" s="200"/>
      <c r="E44" s="200"/>
      <c r="F44" s="200"/>
      <c r="G44" s="200"/>
      <c r="H44" s="200"/>
      <c r="I44" s="200"/>
      <c r="J44" s="200"/>
      <c r="K44" s="305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26" t="s">
        <v>222</v>
      </c>
      <c r="B45" s="27" t="s">
        <v>223</v>
      </c>
      <c r="C45" s="200"/>
      <c r="D45" s="200"/>
      <c r="E45" s="200"/>
      <c r="F45" s="200"/>
      <c r="G45" s="200"/>
      <c r="H45" s="200"/>
      <c r="I45" s="200"/>
      <c r="J45" s="200"/>
      <c r="K45" s="305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26" t="s">
        <v>224</v>
      </c>
      <c r="B46" s="27" t="s">
        <v>225</v>
      </c>
      <c r="C46" s="200"/>
      <c r="D46" s="200"/>
      <c r="E46" s="200"/>
      <c r="F46" s="200"/>
      <c r="G46" s="200"/>
      <c r="H46" s="200"/>
      <c r="I46" s="200"/>
      <c r="J46" s="200"/>
      <c r="K46" s="305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26" t="s">
        <v>226</v>
      </c>
      <c r="B47" s="27" t="s">
        <v>227</v>
      </c>
      <c r="C47" s="200"/>
      <c r="D47" s="200"/>
      <c r="E47" s="200"/>
      <c r="F47" s="200"/>
      <c r="G47" s="200"/>
      <c r="H47" s="200"/>
      <c r="I47" s="200"/>
      <c r="J47" s="200"/>
      <c r="K47" s="305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26" t="s">
        <v>228</v>
      </c>
      <c r="B48" s="27" t="s">
        <v>229</v>
      </c>
      <c r="C48" s="200"/>
      <c r="D48" s="200"/>
      <c r="E48" s="200"/>
      <c r="F48" s="200"/>
      <c r="G48" s="200"/>
      <c r="H48" s="200"/>
      <c r="I48" s="200"/>
      <c r="J48" s="200"/>
      <c r="K48" s="305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26" t="s">
        <v>230</v>
      </c>
      <c r="B49" s="27" t="s">
        <v>231</v>
      </c>
      <c r="C49" s="200"/>
      <c r="D49" s="200"/>
      <c r="E49" s="200"/>
      <c r="F49" s="200"/>
      <c r="G49" s="200"/>
      <c r="H49" s="200"/>
      <c r="I49" s="200"/>
      <c r="J49" s="200"/>
      <c r="K49" s="305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26" t="s">
        <v>232</v>
      </c>
      <c r="B50" s="32" t="s">
        <v>233</v>
      </c>
      <c r="C50" s="200"/>
      <c r="D50" s="200"/>
      <c r="E50" s="200"/>
      <c r="F50" s="200"/>
      <c r="G50" s="200"/>
      <c r="H50" s="200"/>
      <c r="I50" s="200"/>
      <c r="J50" s="200"/>
      <c r="K50" s="305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28" t="s">
        <v>234</v>
      </c>
      <c r="B51" s="33" t="s">
        <v>235</v>
      </c>
      <c r="C51" s="200"/>
      <c r="D51" s="200"/>
      <c r="E51" s="200"/>
      <c r="F51" s="200"/>
      <c r="G51" s="200"/>
      <c r="H51" s="200"/>
      <c r="I51" s="200"/>
      <c r="J51" s="200"/>
      <c r="K51" s="305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28" t="s">
        <v>236</v>
      </c>
      <c r="B52" s="32" t="s">
        <v>237</v>
      </c>
      <c r="C52" s="200"/>
      <c r="D52" s="200"/>
      <c r="E52" s="200"/>
      <c r="F52" s="200"/>
      <c r="G52" s="200"/>
      <c r="H52" s="200"/>
      <c r="I52" s="200"/>
      <c r="J52" s="200"/>
      <c r="K52" s="305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28" t="s">
        <v>238</v>
      </c>
      <c r="B53" s="32" t="s">
        <v>239</v>
      </c>
      <c r="C53" s="34"/>
      <c r="D53" s="34"/>
      <c r="E53" s="34"/>
      <c r="F53" s="200"/>
      <c r="G53" s="200"/>
      <c r="H53" s="200"/>
      <c r="I53" s="200"/>
      <c r="J53" s="200"/>
      <c r="K53" s="305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26" t="s">
        <v>240</v>
      </c>
      <c r="B54" s="32" t="s">
        <v>241</v>
      </c>
      <c r="C54" s="200"/>
      <c r="D54" s="200"/>
      <c r="E54" s="200"/>
      <c r="F54" s="200"/>
      <c r="G54" s="200"/>
      <c r="H54" s="200"/>
      <c r="I54" s="200"/>
      <c r="J54" s="200"/>
      <c r="K54" s="305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26" t="s">
        <v>242</v>
      </c>
      <c r="B55" s="32" t="s">
        <v>243</v>
      </c>
      <c r="C55" s="200"/>
      <c r="D55" s="200"/>
      <c r="E55" s="200"/>
      <c r="F55" s="200"/>
      <c r="G55" s="200"/>
      <c r="H55" s="200"/>
      <c r="I55" s="200"/>
      <c r="J55" s="200"/>
      <c r="K55" s="305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26" t="s">
        <v>244</v>
      </c>
      <c r="B56" s="32" t="s">
        <v>245</v>
      </c>
      <c r="C56" s="200"/>
      <c r="D56" s="200"/>
      <c r="E56" s="200"/>
      <c r="F56" s="200"/>
      <c r="G56" s="200"/>
      <c r="H56" s="200"/>
      <c r="I56" s="200"/>
      <c r="J56" s="200"/>
      <c r="K56" s="305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26" t="s">
        <v>246</v>
      </c>
      <c r="B57" s="32" t="s">
        <v>247</v>
      </c>
      <c r="C57" s="200"/>
      <c r="D57" s="200"/>
      <c r="E57" s="200"/>
      <c r="F57" s="200"/>
      <c r="G57" s="200"/>
      <c r="H57" s="200"/>
      <c r="I57" s="200"/>
      <c r="J57" s="200"/>
      <c r="K57" s="305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26" t="s">
        <v>248</v>
      </c>
      <c r="B58" s="32" t="s">
        <v>249</v>
      </c>
      <c r="C58" s="200"/>
      <c r="D58" s="200"/>
      <c r="E58" s="200"/>
      <c r="F58" s="200"/>
      <c r="G58" s="166"/>
      <c r="H58" s="200"/>
      <c r="I58" s="200"/>
      <c r="J58" s="200"/>
      <c r="K58" s="305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26" t="s">
        <v>250</v>
      </c>
      <c r="B59" s="32" t="s">
        <v>251</v>
      </c>
      <c r="C59" s="200"/>
      <c r="D59" s="200"/>
      <c r="E59" s="200"/>
      <c r="F59" s="200"/>
      <c r="G59" s="200"/>
      <c r="H59" s="200"/>
      <c r="I59" s="200"/>
      <c r="J59" s="200"/>
      <c r="K59" s="305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5">
      <c r="A60" s="35"/>
      <c r="B60" s="36" t="s">
        <v>252</v>
      </c>
      <c r="C60" s="303"/>
      <c r="D60" s="303"/>
      <c r="E60" s="303"/>
      <c r="F60" s="303"/>
      <c r="G60" s="303"/>
      <c r="H60" s="303"/>
      <c r="I60" s="303"/>
      <c r="J60" s="303"/>
      <c r="K60" s="304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37" t="s">
        <v>253</v>
      </c>
      <c r="B61" s="38" t="s">
        <v>254</v>
      </c>
      <c r="C61" s="201"/>
      <c r="D61" s="201"/>
      <c r="E61" s="201"/>
      <c r="F61" s="201"/>
      <c r="G61" s="201"/>
      <c r="H61" s="201"/>
      <c r="I61" s="201"/>
      <c r="J61" s="201"/>
      <c r="K61" s="307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98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2" width="10.00390625" style="0" bestFit="1" customWidth="1"/>
    <col min="6" max="6" width="41.375" style="0" customWidth="1"/>
  </cols>
  <sheetData>
    <row r="1" spans="1:29" ht="18">
      <c r="A1" s="40" t="s">
        <v>255</v>
      </c>
      <c r="B1" s="288"/>
      <c r="C1" s="288"/>
      <c r="D1" s="168"/>
      <c r="E1" s="168"/>
      <c r="F1" s="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2.75">
      <c r="A2" s="288"/>
      <c r="B2" s="288"/>
      <c r="C2" s="288"/>
      <c r="D2" s="168"/>
      <c r="E2" s="168"/>
      <c r="F2" s="168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5" customHeight="1">
      <c r="A3" s="291" t="s">
        <v>256</v>
      </c>
      <c r="B3" s="292" t="s">
        <v>60</v>
      </c>
      <c r="C3" s="288"/>
      <c r="D3" s="168"/>
      <c r="E3" s="168"/>
      <c r="F3" s="168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5" customHeight="1">
      <c r="A4" s="293" t="s">
        <v>257</v>
      </c>
      <c r="B4" s="294" t="s">
        <v>121</v>
      </c>
      <c r="C4" s="168"/>
      <c r="D4" s="168"/>
      <c r="E4" s="168"/>
      <c r="F4" s="168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5" customHeight="1">
      <c r="A5" s="293" t="s">
        <v>258</v>
      </c>
      <c r="B5" s="295" t="s">
        <v>259</v>
      </c>
      <c r="C5" s="168"/>
      <c r="D5" s="168"/>
      <c r="E5" s="168"/>
      <c r="F5" s="16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5" customHeight="1">
      <c r="A6" s="293" t="s">
        <v>260</v>
      </c>
      <c r="B6" s="62">
        <v>2008</v>
      </c>
      <c r="C6" s="168"/>
      <c r="D6" s="168"/>
      <c r="E6" s="168"/>
      <c r="F6" s="168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5" customHeight="1">
      <c r="A7" s="296" t="s">
        <v>261</v>
      </c>
      <c r="B7" s="297" t="str">
        <f>UPPER((CONCATENATE(LEFT(B4,2),LEFT(B5,3))))</f>
        <v>HUOBJ</v>
      </c>
      <c r="C7" s="168"/>
      <c r="D7" s="168"/>
      <c r="E7" s="168"/>
      <c r="F7" s="168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168"/>
      <c r="B8" s="168"/>
      <c r="C8" s="168"/>
      <c r="D8" s="168"/>
      <c r="E8" s="168"/>
      <c r="F8" s="168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68"/>
      <c r="B9" s="168"/>
      <c r="C9" s="168"/>
      <c r="D9" s="168"/>
      <c r="E9" s="168"/>
      <c r="F9" s="168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7" t="s">
        <v>262</v>
      </c>
      <c r="B10" s="168"/>
      <c r="C10" s="168"/>
      <c r="D10" s="168"/>
      <c r="E10" s="168"/>
      <c r="F10" s="168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8" t="s">
        <v>263</v>
      </c>
      <c r="B11" s="382" t="s">
        <v>264</v>
      </c>
      <c r="C11" s="383"/>
      <c r="D11" s="383"/>
      <c r="E11" s="383"/>
      <c r="F11" s="384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8" t="s">
        <v>265</v>
      </c>
      <c r="B12" s="382" t="s">
        <v>266</v>
      </c>
      <c r="C12" s="383"/>
      <c r="D12" s="383"/>
      <c r="E12" s="383"/>
      <c r="F12" s="384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8" t="s">
        <v>267</v>
      </c>
      <c r="B13" s="298" t="s">
        <v>268</v>
      </c>
      <c r="C13" s="299"/>
      <c r="D13" s="299"/>
      <c r="E13" s="299"/>
      <c r="F13" s="300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</row>
    <row r="14" spans="1:29" ht="12.75">
      <c r="A14" s="301" t="s">
        <v>269</v>
      </c>
      <c r="B14" s="302" t="s">
        <v>270</v>
      </c>
      <c r="C14" s="299"/>
      <c r="D14" s="299"/>
      <c r="E14" s="299"/>
      <c r="F14" s="300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</row>
    <row r="15" spans="1:29" ht="12.75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</row>
    <row r="16" spans="1:29" ht="12.75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</row>
    <row r="17" spans="1:29" ht="12.75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</row>
    <row r="18" spans="1:29" ht="12.75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</row>
    <row r="19" spans="1:29" ht="12.75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</row>
    <row r="20" spans="1:29" ht="12.75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</row>
    <row r="21" spans="1:29" ht="12.75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</row>
    <row r="22" spans="1:29" ht="12.75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</row>
    <row r="23" spans="1:29" ht="12.7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</row>
    <row r="24" spans="1:29" ht="12.75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</row>
    <row r="25" spans="1:29" ht="12.75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</row>
    <row r="26" spans="1:29" ht="12.75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</row>
    <row r="27" spans="1:29" ht="12.75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</row>
    <row r="28" spans="1:29" ht="12.75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</row>
    <row r="29" spans="1:29" ht="12.75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</row>
    <row r="30" spans="1:29" ht="12.75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</row>
    <row r="31" spans="1:29" ht="12.75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</row>
    <row r="32" spans="1:29" ht="12.75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</row>
    <row r="33" spans="1:29" ht="12.75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</row>
    <row r="34" spans="1:29" ht="12.75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</row>
    <row r="35" spans="1:29" ht="12.75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</row>
    <row r="36" spans="1:29" ht="12.75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</row>
    <row r="37" spans="1:29" ht="12.75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</row>
    <row r="38" spans="1:29" ht="12.75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</row>
    <row r="39" spans="1:29" ht="12.75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</row>
    <row r="40" spans="1:29" ht="12.75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</row>
    <row r="41" spans="1:29" ht="12.75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</row>
    <row r="42" spans="1:29" ht="12.75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</row>
    <row r="43" spans="1:29" ht="12.75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</row>
    <row r="44" spans="1:29" ht="12.7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</row>
    <row r="45" spans="1:29" ht="12.75">
      <c r="A45" s="301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</row>
    <row r="46" spans="1:29" ht="12.7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</row>
    <row r="47" spans="1:29" ht="12.75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</row>
    <row r="48" spans="1:29" ht="12.75">
      <c r="A48" s="301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</row>
    <row r="49" spans="1:29" ht="12.75">
      <c r="A49" s="301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</row>
    <row r="50" spans="1:29" ht="12.75">
      <c r="A50" s="301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</row>
    <row r="51" spans="1:29" ht="12.75">
      <c r="A51" s="301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</row>
    <row r="52" spans="1:29" ht="12.75">
      <c r="A52" s="301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</row>
    <row r="53" spans="1:29" ht="12.75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</row>
    <row r="54" spans="1:29" ht="12.75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</row>
    <row r="55" spans="1:29" ht="12.75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</row>
    <row r="56" spans="1:29" ht="12.75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</row>
    <row r="57" spans="1:29" ht="12.75">
      <c r="A57" s="301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</row>
    <row r="58" spans="1:29" ht="12.75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</row>
    <row r="59" spans="1:29" ht="12.75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</row>
    <row r="60" spans="1:29" ht="12.75">
      <c r="A60" s="301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</row>
    <row r="61" spans="1:29" ht="12.75">
      <c r="A61" s="301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</row>
    <row r="62" spans="1:29" ht="12.75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</row>
    <row r="63" spans="1:29" ht="12.75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</row>
    <row r="64" spans="1:29" ht="12.75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</row>
    <row r="65" spans="1:29" ht="12.75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</row>
    <row r="66" spans="1:29" ht="12.75">
      <c r="A66" s="301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</row>
    <row r="67" spans="1:29" ht="12.75">
      <c r="A67" s="301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</row>
    <row r="68" spans="1:29" ht="12.75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</row>
    <row r="69" spans="1:29" ht="12.75">
      <c r="A69" s="301"/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</row>
    <row r="70" spans="1:29" ht="12.75">
      <c r="A70" s="301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</row>
    <row r="71" spans="1:29" ht="12.75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</row>
    <row r="72" spans="1:29" ht="12.75">
      <c r="A72" s="301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</row>
    <row r="73" spans="1:29" ht="12.75">
      <c r="A73" s="301"/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</row>
    <row r="74" spans="1:29" ht="12.75">
      <c r="A74" s="301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</row>
    <row r="75" spans="1:29" ht="12.75">
      <c r="A75" s="301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</row>
    <row r="76" spans="1:29" ht="12.75">
      <c r="A76" s="301"/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</row>
    <row r="77" spans="1:29" ht="12.75">
      <c r="A77" s="301"/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</row>
    <row r="78" spans="1:29" ht="12.7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</row>
    <row r="79" spans="1:29" ht="12.75">
      <c r="A79" s="301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</row>
    <row r="80" spans="1:29" ht="12.75">
      <c r="A80" s="301"/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</row>
    <row r="81" spans="1:29" ht="12.75">
      <c r="A81" s="301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</row>
    <row r="82" spans="1:29" ht="12.75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</row>
    <row r="83" spans="1:29" ht="12.75">
      <c r="A83" s="301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</row>
    <row r="84" spans="1:29" ht="12.75">
      <c r="A84" s="301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</row>
    <row r="85" spans="1:29" ht="12.75">
      <c r="A85" s="301"/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</row>
    <row r="86" spans="1:29" ht="12.75">
      <c r="A86" s="301"/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</row>
    <row r="87" spans="1:29" ht="12.75">
      <c r="A87" s="301"/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</row>
    <row r="88" spans="1:29" ht="12.75">
      <c r="A88" s="301"/>
      <c r="B88" s="301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</row>
    <row r="89" spans="1:29" ht="12.75">
      <c r="A89" s="301"/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</row>
    <row r="90" spans="1:29" ht="12.75">
      <c r="A90" s="301"/>
      <c r="B90" s="301"/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</row>
    <row r="91" spans="1:29" ht="12.75">
      <c r="A91" s="301"/>
      <c r="B91" s="301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</row>
    <row r="92" spans="1:29" ht="12.75">
      <c r="A92" s="301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</row>
    <row r="93" spans="1:29" ht="12.75">
      <c r="A93" s="301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</row>
    <row r="94" spans="1:29" ht="12.75">
      <c r="A94" s="301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</row>
    <row r="95" spans="1:29" ht="12.75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</row>
    <row r="96" spans="1:29" ht="12.75">
      <c r="A96" s="301"/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</row>
    <row r="97" spans="1:29" ht="12.75">
      <c r="A97" s="301"/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</row>
    <row r="98" spans="1:29" ht="12.75">
      <c r="A98" s="301"/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</row>
    <row r="99" spans="1:29" ht="12.75">
      <c r="A99" s="301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</row>
    <row r="100" spans="1:29" ht="12.7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</row>
    <row r="101" spans="1:29" ht="12.75">
      <c r="A101" s="301"/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</row>
    <row r="102" spans="1:29" ht="12.75">
      <c r="A102" s="301"/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</row>
    <row r="103" spans="1:29" ht="12.75">
      <c r="A103" s="301"/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</row>
    <row r="104" spans="1:29" ht="12.75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</row>
    <row r="105" spans="1:29" ht="12.75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</row>
    <row r="106" spans="1:29" ht="12.75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</row>
    <row r="107" spans="1:29" ht="12.75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</row>
    <row r="108" spans="1:29" ht="12.75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</row>
    <row r="109" spans="1:29" ht="12.75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</row>
    <row r="110" spans="1:29" ht="12.75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</row>
    <row r="111" spans="1:29" ht="12.75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</row>
    <row r="112" spans="1:29" ht="12.7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</row>
    <row r="113" spans="1:29" ht="12.75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</row>
    <row r="114" spans="1:29" ht="12.75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</row>
    <row r="115" spans="1:29" ht="12.75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</row>
    <row r="116" spans="1:29" ht="12.75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</row>
    <row r="117" spans="1:29" ht="12.75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</row>
    <row r="118" spans="1:29" ht="12.75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</row>
    <row r="119" spans="1:29" ht="12.75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</row>
    <row r="120" spans="1:29" ht="12.75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</row>
    <row r="121" spans="1:29" ht="12.75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  <c r="AA121" s="301"/>
      <c r="AB121" s="301"/>
      <c r="AC121" s="301"/>
    </row>
    <row r="122" spans="1:29" ht="12.75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</row>
    <row r="123" spans="1:29" ht="12.75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</row>
    <row r="124" spans="1:29" ht="12.75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</row>
    <row r="125" spans="1:29" ht="12.75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</row>
    <row r="126" spans="1:29" ht="12.75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</row>
    <row r="127" spans="1:29" ht="12.75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</row>
    <row r="128" spans="1:29" ht="12.75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  <c r="AA128" s="301"/>
      <c r="AB128" s="301"/>
      <c r="AC128" s="301"/>
    </row>
    <row r="129" spans="1:29" ht="12.75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</row>
    <row r="130" spans="1:29" ht="12.75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</row>
    <row r="131" spans="1:29" ht="12.75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</row>
  </sheetData>
  <mergeCells count="2">
    <mergeCell ref="B11:F11"/>
    <mergeCell ref="B12:F12"/>
  </mergeCells>
  <conditionalFormatting sqref="B6">
    <cfRule type="cellIs" priority="1" dxfId="0" operator="notBetween" stopIfTrue="1">
      <formula>2000</formula>
      <formula>2006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19.375" style="0" customWidth="1"/>
    <col min="3" max="3" width="22.375" style="0" bestFit="1" customWidth="1"/>
    <col min="4" max="4" width="14.2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7"/>
      <c r="E1" s="168"/>
      <c r="F1" s="168"/>
      <c r="G1" s="168"/>
      <c r="H1" s="168"/>
      <c r="I1" s="168"/>
      <c r="J1" s="168"/>
      <c r="K1" s="168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>
      <c r="A2" s="45" t="s">
        <v>271</v>
      </c>
      <c r="B2" s="46"/>
      <c r="C2" s="288"/>
      <c r="D2" s="168"/>
      <c r="E2" s="168"/>
      <c r="F2" s="168"/>
      <c r="G2" s="168"/>
      <c r="H2" s="168"/>
      <c r="I2" s="168"/>
      <c r="J2" s="168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 customHeight="1">
      <c r="A3" s="47"/>
      <c r="B3" s="289"/>
      <c r="C3" s="385" t="s">
        <v>272</v>
      </c>
      <c r="D3" s="387" t="s">
        <v>273</v>
      </c>
      <c r="E3" s="168"/>
      <c r="F3" s="168"/>
      <c r="G3" s="168"/>
      <c r="H3" s="168"/>
      <c r="I3" s="168"/>
      <c r="J3" s="168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166"/>
      <c r="B4" s="166"/>
      <c r="C4" s="386"/>
      <c r="D4" s="388"/>
      <c r="E4" s="168"/>
      <c r="F4" s="168"/>
      <c r="G4" s="168"/>
      <c r="H4" s="168"/>
      <c r="I4" s="168"/>
      <c r="J4" s="168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28.5" customHeight="1">
      <c r="A5" s="389" t="s">
        <v>274</v>
      </c>
      <c r="B5" s="389"/>
      <c r="C5" s="48" t="s">
        <v>275</v>
      </c>
      <c r="D5" s="49" t="s">
        <v>72</v>
      </c>
      <c r="E5" s="8"/>
      <c r="F5" s="8"/>
      <c r="G5" s="8"/>
      <c r="H5" s="8"/>
      <c r="I5" s="8"/>
      <c r="J5" s="8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8.5" customHeight="1">
      <c r="A6" s="389" t="s">
        <v>276</v>
      </c>
      <c r="B6" s="389"/>
      <c r="C6" s="48" t="s">
        <v>277</v>
      </c>
      <c r="D6" s="49" t="s">
        <v>72</v>
      </c>
      <c r="E6" s="8"/>
      <c r="F6" s="8"/>
      <c r="G6" s="8"/>
      <c r="H6" s="8"/>
      <c r="I6" s="8"/>
      <c r="J6" s="8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28.5" customHeight="1">
      <c r="A7" s="389" t="s">
        <v>175</v>
      </c>
      <c r="B7" s="389"/>
      <c r="C7" s="48" t="s">
        <v>174</v>
      </c>
      <c r="D7" s="49" t="s">
        <v>72</v>
      </c>
      <c r="E7" s="8"/>
      <c r="F7" s="8"/>
      <c r="G7" s="8"/>
      <c r="H7" s="8"/>
      <c r="I7" s="8"/>
      <c r="J7" s="8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28.5" customHeight="1">
      <c r="A8" s="389" t="s">
        <v>177</v>
      </c>
      <c r="B8" s="389"/>
      <c r="C8" s="48" t="s">
        <v>278</v>
      </c>
      <c r="D8" s="49" t="s">
        <v>74</v>
      </c>
      <c r="E8" s="8"/>
      <c r="F8" s="8"/>
      <c r="G8" s="8"/>
      <c r="H8" s="8"/>
      <c r="I8" s="8"/>
      <c r="J8" s="8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28.5" customHeight="1">
      <c r="A9" s="389" t="s">
        <v>279</v>
      </c>
      <c r="B9" s="389"/>
      <c r="C9" s="48" t="s">
        <v>184</v>
      </c>
      <c r="D9" s="49" t="s">
        <v>280</v>
      </c>
      <c r="E9" s="8"/>
      <c r="F9" s="8"/>
      <c r="G9" s="8"/>
      <c r="H9" s="8"/>
      <c r="I9" s="8"/>
      <c r="J9" s="8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28.5" customHeight="1">
      <c r="A10" s="389" t="s">
        <v>281</v>
      </c>
      <c r="B10" s="389"/>
      <c r="C10" s="48" t="s">
        <v>186</v>
      </c>
      <c r="D10" s="49" t="s">
        <v>72</v>
      </c>
      <c r="E10" s="8"/>
      <c r="F10" s="8"/>
      <c r="G10" s="8"/>
      <c r="H10" s="8"/>
      <c r="I10" s="8"/>
      <c r="J10" s="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28.5" customHeight="1">
      <c r="A11" s="389" t="s">
        <v>282</v>
      </c>
      <c r="B11" s="389"/>
      <c r="C11" s="48" t="s">
        <v>188</v>
      </c>
      <c r="D11" s="49" t="s">
        <v>280</v>
      </c>
      <c r="E11" s="8"/>
      <c r="F11" s="8"/>
      <c r="G11" s="8"/>
      <c r="H11" s="8"/>
      <c r="I11" s="8"/>
      <c r="J11" s="8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39" customHeight="1">
      <c r="A12" s="389" t="s">
        <v>283</v>
      </c>
      <c r="B12" s="389"/>
      <c r="C12" s="48" t="s">
        <v>284</v>
      </c>
      <c r="D12" s="49" t="s">
        <v>72</v>
      </c>
      <c r="E12" s="8"/>
      <c r="F12" s="8"/>
      <c r="G12" s="8"/>
      <c r="H12" s="8"/>
      <c r="I12" s="8"/>
      <c r="J12" s="8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41.25" customHeight="1">
      <c r="A13" s="389" t="s">
        <v>285</v>
      </c>
      <c r="B13" s="389"/>
      <c r="C13" s="48" t="s">
        <v>200</v>
      </c>
      <c r="D13" s="49" t="s">
        <v>72</v>
      </c>
      <c r="E13" s="8"/>
      <c r="F13" s="8"/>
      <c r="G13" s="8"/>
      <c r="H13" s="8"/>
      <c r="I13" s="8"/>
      <c r="J13" s="8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36.75" customHeight="1">
      <c r="A14" s="389" t="s">
        <v>286</v>
      </c>
      <c r="B14" s="389"/>
      <c r="C14" s="48" t="s">
        <v>202</v>
      </c>
      <c r="D14" s="49" t="s">
        <v>72</v>
      </c>
      <c r="E14" s="8"/>
      <c r="F14" s="8"/>
      <c r="G14" s="8"/>
      <c r="H14" s="8"/>
      <c r="I14" s="8"/>
      <c r="J14" s="8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28.5" customHeight="1">
      <c r="A15" s="389" t="s">
        <v>287</v>
      </c>
      <c r="B15" s="389"/>
      <c r="C15" s="48" t="s">
        <v>288</v>
      </c>
      <c r="D15" s="49" t="s">
        <v>72</v>
      </c>
      <c r="E15" s="8"/>
      <c r="F15" s="8"/>
      <c r="G15" s="8"/>
      <c r="H15" s="8"/>
      <c r="I15" s="8"/>
      <c r="J15" s="8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52.5" customHeight="1">
      <c r="A16" s="389" t="s">
        <v>289</v>
      </c>
      <c r="B16" s="389"/>
      <c r="C16" s="48" t="s">
        <v>290</v>
      </c>
      <c r="D16" s="49" t="s">
        <v>72</v>
      </c>
      <c r="E16" s="8"/>
      <c r="F16" s="8"/>
      <c r="G16" s="8"/>
      <c r="H16" s="8"/>
      <c r="I16" s="8"/>
      <c r="J16" s="8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38.25" customHeight="1">
      <c r="A17" s="389" t="s">
        <v>291</v>
      </c>
      <c r="B17" s="389"/>
      <c r="C17" s="48" t="s">
        <v>290</v>
      </c>
      <c r="D17" s="49" t="s">
        <v>72</v>
      </c>
      <c r="E17" s="8"/>
      <c r="F17" s="8"/>
      <c r="G17" s="8"/>
      <c r="H17" s="8"/>
      <c r="I17" s="8"/>
      <c r="J17" s="8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28.5" customHeight="1">
      <c r="A18" s="389" t="s">
        <v>292</v>
      </c>
      <c r="B18" s="389"/>
      <c r="C18" s="48" t="s">
        <v>293</v>
      </c>
      <c r="D18" s="49" t="s">
        <v>72</v>
      </c>
      <c r="E18" s="8"/>
      <c r="F18" s="8"/>
      <c r="G18" s="8"/>
      <c r="H18" s="8"/>
      <c r="I18" s="8"/>
      <c r="J18" s="8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50.25" customHeight="1">
      <c r="A19" s="389" t="s">
        <v>294</v>
      </c>
      <c r="B19" s="389"/>
      <c r="C19" s="209" t="s">
        <v>293</v>
      </c>
      <c r="D19" s="49" t="s">
        <v>72</v>
      </c>
      <c r="E19" s="8"/>
      <c r="F19" s="8"/>
      <c r="G19" s="8"/>
      <c r="H19" s="8"/>
      <c r="I19" s="8"/>
      <c r="J19" s="8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52.5" customHeight="1">
      <c r="A20" s="389" t="s">
        <v>295</v>
      </c>
      <c r="B20" s="389"/>
      <c r="C20" s="48" t="s">
        <v>296</v>
      </c>
      <c r="D20" s="49" t="s">
        <v>72</v>
      </c>
      <c r="E20" s="8"/>
      <c r="F20" s="8"/>
      <c r="G20" s="8"/>
      <c r="H20" s="8"/>
      <c r="I20" s="8"/>
      <c r="J20" s="8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39.75" customHeight="1">
      <c r="A21" s="389" t="s">
        <v>297</v>
      </c>
      <c r="B21" s="389"/>
      <c r="C21" s="48" t="s">
        <v>296</v>
      </c>
      <c r="D21" s="49" t="s">
        <v>72</v>
      </c>
      <c r="E21" s="8"/>
      <c r="F21" s="8"/>
      <c r="G21" s="8"/>
      <c r="H21" s="8"/>
      <c r="I21" s="8"/>
      <c r="J21" s="8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42" customHeight="1">
      <c r="A22" s="389" t="s">
        <v>298</v>
      </c>
      <c r="B22" s="389"/>
      <c r="C22" s="48" t="s">
        <v>299</v>
      </c>
      <c r="D22" s="49" t="s">
        <v>72</v>
      </c>
      <c r="E22" s="8"/>
      <c r="F22" s="8"/>
      <c r="G22" s="8"/>
      <c r="H22" s="8"/>
      <c r="I22" s="8"/>
      <c r="J22" s="8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30" customHeight="1">
      <c r="A23" s="389" t="s">
        <v>300</v>
      </c>
      <c r="B23" s="389"/>
      <c r="C23" s="48" t="s">
        <v>299</v>
      </c>
      <c r="D23" s="49" t="s">
        <v>72</v>
      </c>
      <c r="E23" s="8"/>
      <c r="F23" s="8"/>
      <c r="G23" s="8"/>
      <c r="H23" s="8"/>
      <c r="I23" s="8"/>
      <c r="J23" s="8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65.25" customHeight="1">
      <c r="A24" s="389" t="s">
        <v>301</v>
      </c>
      <c r="B24" s="389"/>
      <c r="C24" s="48" t="s">
        <v>302</v>
      </c>
      <c r="D24" s="49" t="s">
        <v>72</v>
      </c>
      <c r="E24" s="8"/>
      <c r="F24" s="8"/>
      <c r="G24" s="8"/>
      <c r="H24" s="8"/>
      <c r="I24" s="8"/>
      <c r="J24" s="8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54.75" customHeight="1">
      <c r="A25" s="389" t="s">
        <v>303</v>
      </c>
      <c r="B25" s="389"/>
      <c r="C25" s="48" t="s">
        <v>302</v>
      </c>
      <c r="D25" s="49" t="s">
        <v>72</v>
      </c>
      <c r="E25" s="8"/>
      <c r="F25" s="8"/>
      <c r="G25" s="8"/>
      <c r="H25" s="8"/>
      <c r="I25" s="8"/>
      <c r="J25" s="8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24.75" customHeight="1">
      <c r="A26" s="389" t="s">
        <v>304</v>
      </c>
      <c r="B26" s="389"/>
      <c r="C26" s="48" t="s">
        <v>302</v>
      </c>
      <c r="D26" s="49" t="s">
        <v>72</v>
      </c>
      <c r="E26" s="8"/>
      <c r="F26" s="8"/>
      <c r="G26" s="8"/>
      <c r="H26" s="8"/>
      <c r="I26" s="8"/>
      <c r="J26" s="8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48" customHeight="1">
      <c r="A27" s="390" t="s">
        <v>305</v>
      </c>
      <c r="B27" s="391"/>
      <c r="C27" s="48" t="s">
        <v>232</v>
      </c>
      <c r="D27" s="49" t="s">
        <v>72</v>
      </c>
      <c r="E27" s="8"/>
      <c r="F27" s="8"/>
      <c r="G27" s="8"/>
      <c r="H27" s="8"/>
      <c r="I27" s="8"/>
      <c r="J27" s="8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36.75" customHeight="1">
      <c r="A28" s="390" t="s">
        <v>306</v>
      </c>
      <c r="B28" s="391"/>
      <c r="C28" s="48" t="s">
        <v>236</v>
      </c>
      <c r="D28" s="49" t="s">
        <v>280</v>
      </c>
      <c r="E28" s="8"/>
      <c r="F28" s="8"/>
      <c r="G28" s="8"/>
      <c r="H28" s="8"/>
      <c r="I28" s="8"/>
      <c r="J28" s="8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36.75" customHeight="1">
      <c r="A29" s="390" t="s">
        <v>307</v>
      </c>
      <c r="B29" s="391"/>
      <c r="C29" s="48" t="s">
        <v>238</v>
      </c>
      <c r="D29" s="49" t="s">
        <v>72</v>
      </c>
      <c r="E29" s="8"/>
      <c r="F29" s="8"/>
      <c r="G29" s="8"/>
      <c r="H29" s="8"/>
      <c r="I29" s="8"/>
      <c r="J29" s="8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28.5" customHeight="1">
      <c r="A30" s="390" t="s">
        <v>308</v>
      </c>
      <c r="B30" s="391"/>
      <c r="C30" s="48" t="s">
        <v>240</v>
      </c>
      <c r="D30" s="49" t="s">
        <v>72</v>
      </c>
      <c r="E30" s="8"/>
      <c r="F30" s="8"/>
      <c r="G30" s="8"/>
      <c r="H30" s="8"/>
      <c r="I30" s="8"/>
      <c r="J30" s="8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28.5" customHeight="1">
      <c r="A31" s="390" t="s">
        <v>309</v>
      </c>
      <c r="B31" s="391"/>
      <c r="C31" s="48" t="s">
        <v>242</v>
      </c>
      <c r="D31" s="49" t="s">
        <v>72</v>
      </c>
      <c r="E31" s="8"/>
      <c r="F31" s="8"/>
      <c r="G31" s="8"/>
      <c r="H31" s="8"/>
      <c r="I31" s="8"/>
      <c r="J31" s="8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28.5" customHeight="1">
      <c r="A32" s="390" t="s">
        <v>310</v>
      </c>
      <c r="B32" s="392"/>
      <c r="C32" s="48" t="s">
        <v>244</v>
      </c>
      <c r="D32" s="49" t="s">
        <v>72</v>
      </c>
      <c r="E32" s="8"/>
      <c r="F32" s="8"/>
      <c r="G32" s="8"/>
      <c r="H32" s="8"/>
      <c r="I32" s="8"/>
      <c r="J32" s="8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39.75" customHeight="1">
      <c r="A33" s="390" t="s">
        <v>311</v>
      </c>
      <c r="B33" s="392"/>
      <c r="C33" s="48" t="s">
        <v>246</v>
      </c>
      <c r="D33" s="49" t="s">
        <v>280</v>
      </c>
      <c r="E33" s="8"/>
      <c r="F33" s="8"/>
      <c r="G33" s="8"/>
      <c r="H33" s="8"/>
      <c r="I33" s="8"/>
      <c r="J33" s="8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28.5" customHeight="1">
      <c r="A34" s="390" t="s">
        <v>312</v>
      </c>
      <c r="B34" s="392"/>
      <c r="C34" s="48" t="s">
        <v>248</v>
      </c>
      <c r="D34" s="49" t="s">
        <v>280</v>
      </c>
      <c r="E34" s="8"/>
      <c r="F34" s="8"/>
      <c r="G34" s="8"/>
      <c r="H34" s="8"/>
      <c r="I34" s="8"/>
      <c r="J34" s="8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28.5" customHeight="1">
      <c r="A35" s="390" t="s">
        <v>313</v>
      </c>
      <c r="B35" s="391"/>
      <c r="C35" s="48" t="s">
        <v>250</v>
      </c>
      <c r="D35" s="50"/>
      <c r="E35" s="8"/>
      <c r="F35" s="8"/>
      <c r="G35" s="8"/>
      <c r="H35" s="8"/>
      <c r="I35" s="8"/>
      <c r="J35" s="8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51"/>
      <c r="B37" s="290"/>
      <c r="C37" s="52"/>
      <c r="D37" s="53"/>
      <c r="E37" s="8"/>
      <c r="F37" s="8"/>
      <c r="G37" s="8"/>
      <c r="H37" s="8"/>
      <c r="I37" s="8"/>
      <c r="J37" s="8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33">
    <mergeCell ref="A35:B35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C4"/>
    <mergeCell ref="D3:D4"/>
    <mergeCell ref="A5:B5"/>
    <mergeCell ref="A6:B6"/>
  </mergeCells>
  <printOptions/>
  <pageMargins left="0.75" right="0.75" top="0.6" bottom="1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6.375" style="0" customWidth="1"/>
    <col min="4" max="4" width="31.125" style="0" customWidth="1"/>
    <col min="5" max="5" width="16.125" style="0" customWidth="1"/>
    <col min="6" max="6" width="15.00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166"/>
      <c r="E1" s="166"/>
      <c r="F1" s="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>
      <c r="A2" s="54" t="s">
        <v>314</v>
      </c>
      <c r="B2" s="54"/>
      <c r="C2" s="54"/>
      <c r="D2" s="166"/>
      <c r="E2" s="55"/>
      <c r="F2" s="200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200"/>
      <c r="B3" s="200"/>
      <c r="C3" s="200"/>
      <c r="D3" s="200"/>
      <c r="E3" s="209" t="s">
        <v>315</v>
      </c>
      <c r="F3" s="207" t="s">
        <v>316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273" t="s">
        <v>317</v>
      </c>
      <c r="B4" s="280"/>
      <c r="C4" s="280"/>
      <c r="D4" s="281"/>
      <c r="E4" s="190">
        <v>10483</v>
      </c>
      <c r="F4" s="205">
        <v>2008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282" t="s">
        <v>318</v>
      </c>
      <c r="B5" s="280"/>
      <c r="C5" s="280"/>
      <c r="D5" s="281"/>
      <c r="E5" s="192" t="s">
        <v>72</v>
      </c>
      <c r="F5" s="205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273" t="s">
        <v>319</v>
      </c>
      <c r="B6" s="280"/>
      <c r="C6" s="280"/>
      <c r="D6" s="281"/>
      <c r="E6" s="283">
        <v>0.04</v>
      </c>
      <c r="F6" s="205">
        <v>2008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396" t="s">
        <v>320</v>
      </c>
      <c r="B7" s="273" t="s">
        <v>321</v>
      </c>
      <c r="C7" s="280"/>
      <c r="D7" s="281"/>
      <c r="E7" s="190" t="s">
        <v>76</v>
      </c>
      <c r="F7" s="20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396"/>
      <c r="B8" s="273" t="s">
        <v>322</v>
      </c>
      <c r="C8" s="280"/>
      <c r="D8" s="281"/>
      <c r="E8" s="190" t="s">
        <v>76</v>
      </c>
      <c r="F8" s="20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396"/>
      <c r="B9" s="273" t="s">
        <v>323</v>
      </c>
      <c r="C9" s="280"/>
      <c r="D9" s="281"/>
      <c r="E9" s="284">
        <v>380.45</v>
      </c>
      <c r="F9" s="285">
        <v>2004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396"/>
      <c r="B10" s="56" t="s">
        <v>324</v>
      </c>
      <c r="C10" s="280"/>
      <c r="D10" s="281"/>
      <c r="E10" s="194">
        <f>IF(AND(ISNUMBER(E18),E18&lt;&gt;0),SUMPRODUCT(E7:E8,E14:E15)/E18,0)</f>
        <v>0</v>
      </c>
      <c r="F10" s="205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73" t="s">
        <v>325</v>
      </c>
      <c r="B11" s="280"/>
      <c r="C11" s="280"/>
      <c r="D11" s="281"/>
      <c r="E11" s="190">
        <v>108</v>
      </c>
      <c r="F11" s="205">
        <v>2008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397" t="s">
        <v>326</v>
      </c>
      <c r="B12" s="398" t="s">
        <v>327</v>
      </c>
      <c r="C12" s="399"/>
      <c r="D12" s="281"/>
      <c r="E12" s="286">
        <v>1.7</v>
      </c>
      <c r="F12" s="205">
        <v>2008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397"/>
      <c r="B13" s="400" t="s">
        <v>328</v>
      </c>
      <c r="C13" s="401"/>
      <c r="D13" s="281"/>
      <c r="E13" s="190" t="s">
        <v>76</v>
      </c>
      <c r="F13" s="20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3.5" customHeight="1">
      <c r="A14" s="397" t="s">
        <v>522</v>
      </c>
      <c r="B14" s="282" t="s">
        <v>329</v>
      </c>
      <c r="C14" s="280"/>
      <c r="D14" s="281"/>
      <c r="E14" s="190">
        <v>6803.439</v>
      </c>
      <c r="F14" s="205">
        <v>2008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397"/>
      <c r="B15" s="402" t="s">
        <v>330</v>
      </c>
      <c r="C15" s="273" t="s">
        <v>324</v>
      </c>
      <c r="D15" s="281"/>
      <c r="E15" s="190">
        <v>3241.9</v>
      </c>
      <c r="F15" s="205">
        <v>2008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3.5" customHeight="1">
      <c r="A16" s="397"/>
      <c r="B16" s="402"/>
      <c r="C16" s="396" t="s">
        <v>331</v>
      </c>
      <c r="D16" s="272" t="s">
        <v>324</v>
      </c>
      <c r="E16" s="190">
        <v>618.666</v>
      </c>
      <c r="F16" s="205">
        <v>2008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397"/>
      <c r="B17" s="402"/>
      <c r="C17" s="396"/>
      <c r="D17" s="272" t="s">
        <v>332</v>
      </c>
      <c r="E17" s="190">
        <v>588</v>
      </c>
      <c r="F17" s="205">
        <v>2008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3.5" customHeight="1">
      <c r="A18" s="397"/>
      <c r="B18" s="56" t="s">
        <v>324</v>
      </c>
      <c r="C18" s="280"/>
      <c r="D18" s="281"/>
      <c r="E18" s="194">
        <f>SUM(E14:E15)</f>
        <v>10045.339</v>
      </c>
      <c r="F18" s="205">
        <v>2008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4.25" customHeight="1">
      <c r="A19" s="396" t="s">
        <v>333</v>
      </c>
      <c r="B19" s="273" t="s">
        <v>329</v>
      </c>
      <c r="C19" s="280"/>
      <c r="D19" s="281"/>
      <c r="E19" s="375">
        <v>2855.8</v>
      </c>
      <c r="F19" s="190">
        <v>2007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396"/>
      <c r="B20" s="403" t="s">
        <v>330</v>
      </c>
      <c r="C20" s="273" t="s">
        <v>324</v>
      </c>
      <c r="D20" s="281"/>
      <c r="E20" s="375">
        <v>1382.4</v>
      </c>
      <c r="F20" s="190">
        <v>2007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396"/>
      <c r="B21" s="366"/>
      <c r="C21" s="273" t="s">
        <v>331</v>
      </c>
      <c r="D21" s="281"/>
      <c r="E21" s="190">
        <v>280</v>
      </c>
      <c r="F21" s="190">
        <v>2007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396"/>
      <c r="B22" s="273" t="s">
        <v>324</v>
      </c>
      <c r="C22" s="280"/>
      <c r="D22" s="281"/>
      <c r="E22" s="267">
        <v>4178</v>
      </c>
      <c r="F22" s="190">
        <v>2008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3.5" customHeight="1">
      <c r="A23" s="396" t="s">
        <v>334</v>
      </c>
      <c r="B23" s="273" t="s">
        <v>329</v>
      </c>
      <c r="C23" s="280"/>
      <c r="D23" s="281"/>
      <c r="E23" s="283">
        <v>0.063</v>
      </c>
      <c r="F23" s="190">
        <v>2007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396"/>
      <c r="B24" s="273" t="s">
        <v>330</v>
      </c>
      <c r="C24" s="280"/>
      <c r="D24" s="281"/>
      <c r="E24" s="283">
        <v>0.095</v>
      </c>
      <c r="F24" s="190">
        <v>2007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3.5" customHeight="1">
      <c r="A25" s="396"/>
      <c r="B25" s="273" t="s">
        <v>324</v>
      </c>
      <c r="C25" s="280"/>
      <c r="D25" s="281"/>
      <c r="E25" s="283">
        <v>0.079</v>
      </c>
      <c r="F25" s="190">
        <v>2008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3.5" customHeight="1">
      <c r="A26" s="367" t="s">
        <v>335</v>
      </c>
      <c r="B26" s="368"/>
      <c r="C26" s="368"/>
      <c r="D26" s="281"/>
      <c r="E26" s="283">
        <v>0.506</v>
      </c>
      <c r="F26" s="190">
        <v>2008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3.5" customHeight="1">
      <c r="A27" s="367" t="s">
        <v>336</v>
      </c>
      <c r="B27" s="368"/>
      <c r="C27" s="368"/>
      <c r="D27" s="281"/>
      <c r="E27" s="283">
        <v>0.63</v>
      </c>
      <c r="F27" s="190">
        <v>2008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367" t="s">
        <v>337</v>
      </c>
      <c r="B28" s="368"/>
      <c r="C28" s="368"/>
      <c r="D28" s="281"/>
      <c r="E28" s="283">
        <f>245.9/306.9</f>
        <v>0.8012381883349626</v>
      </c>
      <c r="F28" s="190">
        <v>2008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393" t="s">
        <v>47</v>
      </c>
      <c r="B29" s="394"/>
      <c r="C29" s="394"/>
      <c r="D29" s="395"/>
      <c r="E29" s="287">
        <f>245.9/3879.4</f>
        <v>0.06338609063257204</v>
      </c>
      <c r="F29" s="190">
        <v>2008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3.5" customHeight="1">
      <c r="A30" s="200"/>
      <c r="B30" s="58"/>
      <c r="C30" s="200"/>
      <c r="D30" s="200"/>
      <c r="E30" s="200"/>
      <c r="F30" s="168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200"/>
      <c r="B31" s="168"/>
      <c r="C31" s="168"/>
      <c r="D31" s="168"/>
      <c r="E31" s="168"/>
      <c r="F31" s="168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59"/>
      <c r="B32" s="59"/>
      <c r="C32" s="59"/>
      <c r="D32" s="59"/>
      <c r="E32" s="59"/>
      <c r="F32" s="168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3.5" customHeight="1">
      <c r="A33" s="1"/>
      <c r="B33" s="168"/>
      <c r="C33" s="168"/>
      <c r="D33" s="168"/>
      <c r="E33" s="168"/>
      <c r="F33" s="168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3.5" customHeight="1">
      <c r="A34" s="60"/>
      <c r="B34" s="168"/>
      <c r="C34" s="168"/>
      <c r="D34" s="168"/>
      <c r="E34" s="168"/>
      <c r="F34" s="168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3.5" customHeight="1">
      <c r="A35" s="168"/>
      <c r="B35" s="168"/>
      <c r="C35" s="168"/>
      <c r="D35" s="168"/>
      <c r="E35" s="168"/>
      <c r="F35" s="168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3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27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14">
    <mergeCell ref="A23:A25"/>
    <mergeCell ref="A26:C26"/>
    <mergeCell ref="A27:C27"/>
    <mergeCell ref="A28:C28"/>
    <mergeCell ref="A29:D29"/>
    <mergeCell ref="A7:A10"/>
    <mergeCell ref="A12:A13"/>
    <mergeCell ref="B12:C12"/>
    <mergeCell ref="B13:C13"/>
    <mergeCell ref="A14:A18"/>
    <mergeCell ref="B15:B17"/>
    <mergeCell ref="C16:C17"/>
    <mergeCell ref="A19:A22"/>
    <mergeCell ref="B20:B2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3" width="18.25390625" style="0" customWidth="1"/>
    <col min="4" max="4" width="18.1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7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9.5" customHeight="1">
      <c r="A2" s="54" t="s">
        <v>338</v>
      </c>
      <c r="B2" s="250"/>
      <c r="C2" s="250"/>
      <c r="D2" s="250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8">
      <c r="A3" s="54"/>
      <c r="B3" s="56" t="s">
        <v>316</v>
      </c>
      <c r="C3" s="61"/>
      <c r="D3" s="62">
        <v>2008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3.5" customHeight="1">
      <c r="A4" s="271"/>
      <c r="B4" s="271"/>
      <c r="C4" s="271"/>
      <c r="D4" s="271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3.5" customHeight="1">
      <c r="A5" s="272"/>
      <c r="B5" s="209" t="s">
        <v>339</v>
      </c>
      <c r="C5" s="209" t="s">
        <v>340</v>
      </c>
      <c r="D5" s="209" t="s">
        <v>341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3.5" customHeight="1">
      <c r="A6" s="272" t="s">
        <v>342</v>
      </c>
      <c r="B6" s="190">
        <v>4503</v>
      </c>
      <c r="C6" s="191">
        <f>IF(AND(ISNUMBER(B6),ISNUMBER(B9),B9&lt;&gt;0),B6/B9,0)</f>
        <v>0.777720207253886</v>
      </c>
      <c r="D6" s="191">
        <f>IF(AND(ISNUMBER(B6),ISNUMBER(B15),B15&lt;&gt;0),B6/B15,0)</f>
        <v>0.4840374072879716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3.5" customHeight="1">
      <c r="A7" s="272" t="s">
        <v>343</v>
      </c>
      <c r="B7" s="190">
        <v>277</v>
      </c>
      <c r="C7" s="191">
        <f>IF(AND(ISNUMBER(B7),ISNUMBER(B9),B9&lt;&gt;0),B7/B9,0)</f>
        <v>0.04784110535405872</v>
      </c>
      <c r="D7" s="191">
        <f>IF(AND(ISNUMBER(B7),ISNUMBER(B15),B15&lt;&gt;0),B7/B15,0)</f>
        <v>0.02977534128775664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3.5" customHeight="1">
      <c r="A8" s="272" t="s">
        <v>344</v>
      </c>
      <c r="B8" s="190">
        <v>1010</v>
      </c>
      <c r="C8" s="191">
        <f>IF(AND(ISNUMBER(B8),ISNUMBER(B9),B9&lt;&gt;0),B8/B9,0)</f>
        <v>0.17443868739205526</v>
      </c>
      <c r="D8" s="191">
        <f>IF(AND(ISNUMBER(B8),ISNUMBER(B15),B15&lt;&gt;0),B8/B15,0)</f>
        <v>0.10856712888315598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63" t="s">
        <v>345</v>
      </c>
      <c r="B9" s="194">
        <f>SUM(B6:B8)</f>
        <v>5790</v>
      </c>
      <c r="C9" s="191">
        <f>SUM(C6:C8)</f>
        <v>1</v>
      </c>
      <c r="D9" s="191">
        <f>IF(AND(ISNUMBER(B9),ISNUMBER(B15),B15&lt;&gt;0),B9/B15,0)</f>
        <v>0.6223798774588842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273"/>
      <c r="B10" s="274"/>
      <c r="C10" s="274"/>
      <c r="D10" s="275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72" t="s">
        <v>346</v>
      </c>
      <c r="B11" s="190">
        <v>1884</v>
      </c>
      <c r="C11" s="276"/>
      <c r="D11" s="191">
        <f>IF(AND(ISNUMBER(B11),ISNUMBER(B15),B15&lt;&gt;0),B11/B15,0)</f>
        <v>0.20251531763947114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277"/>
      <c r="B12" s="278"/>
      <c r="C12" s="278"/>
      <c r="D12" s="279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272" t="s">
        <v>347</v>
      </c>
      <c r="B13" s="190">
        <v>1629</v>
      </c>
      <c r="C13" s="276"/>
      <c r="D13" s="191">
        <f>IF(AND(ISNUMBER(B13),ISNUMBER(B15),B15&lt;&gt;0),B13/B15,0)</f>
        <v>0.17510480490164462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3.5" customHeight="1">
      <c r="A14" s="273"/>
      <c r="B14" s="274"/>
      <c r="C14" s="274"/>
      <c r="D14" s="27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63" t="s">
        <v>348</v>
      </c>
      <c r="B15" s="194">
        <f>SUM(B9,B11,B13)</f>
        <v>9303</v>
      </c>
      <c r="C15" s="276"/>
      <c r="D15" s="191">
        <f>SUM(D9,D11,D13)</f>
        <v>1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8"/>
      <c r="B16" s="168"/>
      <c r="C16" s="168"/>
      <c r="D16" s="168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8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8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8"/>
      <c r="B19" s="364"/>
      <c r="C19" s="364"/>
      <c r="D19" s="365"/>
      <c r="E19" s="3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8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8"/>
      <c r="B21" s="168"/>
      <c r="C21" s="168"/>
      <c r="D21" s="16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8"/>
      <c r="B22" s="168"/>
      <c r="C22" s="168"/>
      <c r="D22" s="16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8"/>
      <c r="B23" s="168"/>
      <c r="C23" s="168"/>
      <c r="D23" s="16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8"/>
      <c r="B24" s="168"/>
      <c r="C24" s="168"/>
      <c r="D24" s="16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8"/>
      <c r="B25" s="168"/>
      <c r="C25" s="168"/>
      <c r="D25" s="16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244"/>
      <c r="B26" s="168"/>
      <c r="C26" s="168"/>
      <c r="D26" s="16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244"/>
      <c r="B27" s="168"/>
      <c r="C27" s="168"/>
      <c r="D27" s="16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244"/>
      <c r="B28" s="168"/>
      <c r="C28" s="168"/>
      <c r="D28" s="16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244"/>
      <c r="B29" s="168"/>
      <c r="C29" s="168"/>
      <c r="D29" s="16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244"/>
      <c r="B30" s="168"/>
      <c r="C30" s="168"/>
      <c r="D30" s="16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view="pageBreakPreview" zoomScale="75" zoomScaleNormal="75" zoomScaleSheetLayoutView="75" workbookViewId="0" topLeftCell="B1">
      <selection activeCell="A1" sqref="A1"/>
    </sheetView>
  </sheetViews>
  <sheetFormatPr defaultColWidth="9.00390625" defaultRowHeight="12.75"/>
  <cols>
    <col min="1" max="1" width="8.625" style="0" customWidth="1"/>
    <col min="2" max="2" width="38.75390625" style="0" customWidth="1"/>
    <col min="3" max="5" width="15.75390625" style="0" customWidth="1"/>
    <col min="6" max="6" width="12.75390625" style="0" customWidth="1"/>
    <col min="7" max="7" width="11.125" style="0" customWidth="1"/>
    <col min="8" max="8" width="7.25390625" style="0" customWidth="1"/>
    <col min="9" max="9" width="11.125" style="0" customWidth="1"/>
    <col min="10" max="10" width="7.125" style="0" customWidth="1"/>
    <col min="11" max="11" width="13.7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2008</v>
      </c>
      <c r="D1" s="168"/>
      <c r="E1" s="168"/>
      <c r="F1" s="168"/>
      <c r="G1" s="168"/>
      <c r="H1" s="168"/>
      <c r="I1" s="168"/>
      <c r="J1" s="7"/>
      <c r="K1" s="168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 customHeight="1">
      <c r="A2" s="64" t="s">
        <v>349</v>
      </c>
      <c r="B2" s="65"/>
      <c r="C2" s="200"/>
      <c r="D2" s="200"/>
      <c r="E2" s="200"/>
      <c r="F2" s="200"/>
      <c r="G2" s="200"/>
      <c r="H2" s="200"/>
      <c r="I2" s="200"/>
      <c r="J2" s="200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8" customHeight="1">
      <c r="A3" s="64"/>
      <c r="B3" s="65"/>
      <c r="C3" s="168"/>
      <c r="D3" s="168"/>
      <c r="E3" s="168"/>
      <c r="F3" s="168"/>
      <c r="G3" s="168"/>
      <c r="H3" s="360" t="s">
        <v>350</v>
      </c>
      <c r="I3" s="361"/>
      <c r="J3" s="263">
        <v>2005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5" customHeight="1">
      <c r="A4" s="66"/>
      <c r="B4" s="66"/>
      <c r="C4" s="201"/>
      <c r="D4" s="201"/>
      <c r="E4" s="201"/>
      <c r="F4" s="201"/>
      <c r="G4" s="201"/>
      <c r="H4" s="201"/>
      <c r="I4" s="201"/>
      <c r="J4" s="201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42" customHeight="1">
      <c r="A5" s="398" t="s">
        <v>351</v>
      </c>
      <c r="B5" s="362"/>
      <c r="C5" s="202" t="s">
        <v>352</v>
      </c>
      <c r="D5" s="202" t="s">
        <v>353</v>
      </c>
      <c r="E5" s="202" t="s">
        <v>354</v>
      </c>
      <c r="F5" s="398" t="s">
        <v>355</v>
      </c>
      <c r="G5" s="399"/>
      <c r="H5" s="399"/>
      <c r="I5" s="399"/>
      <c r="J5" s="362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9.25" customHeight="1">
      <c r="A6" s="216"/>
      <c r="B6" s="163"/>
      <c r="C6" s="309"/>
      <c r="D6" s="309"/>
      <c r="E6" s="309"/>
      <c r="F6" s="309" t="s">
        <v>356</v>
      </c>
      <c r="G6" s="309" t="s">
        <v>357</v>
      </c>
      <c r="H6" s="199" t="s">
        <v>358</v>
      </c>
      <c r="I6" s="199" t="s">
        <v>359</v>
      </c>
      <c r="J6" s="199" t="s">
        <v>358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369" t="s">
        <v>360</v>
      </c>
      <c r="B7" s="370"/>
      <c r="C7" s="264">
        <v>109.73410455577685</v>
      </c>
      <c r="D7" s="264">
        <v>2506.3854819769954</v>
      </c>
      <c r="E7" s="264">
        <v>191.29473068766052</v>
      </c>
      <c r="F7" s="264">
        <v>106.7501045557769</v>
      </c>
      <c r="G7" s="264">
        <v>19.439526684306973</v>
      </c>
      <c r="H7" s="191">
        <f aca="true" t="shared" si="0" ref="H7:H18">IF(AND(ISNUMBER(G7),ISNUMBER(F7),F7&lt;&gt;0),G7/F7,0)</f>
        <v>0.1821031161065498</v>
      </c>
      <c r="I7" s="264">
        <v>47.82702851503555</v>
      </c>
      <c r="J7" s="191">
        <f aca="true" t="shared" si="1" ref="J7:J18">IF(AND(ISNUMBER(I7),ISNUMBER(F7),F7&lt;&gt;0),I7/F7,0)</f>
        <v>0.4480279313454531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369" t="s">
        <v>361</v>
      </c>
      <c r="B8" s="370"/>
      <c r="C8" s="264">
        <v>10.930648062902387</v>
      </c>
      <c r="D8" s="264">
        <v>24.231210406944417</v>
      </c>
      <c r="E8" s="264">
        <v>5.437396444947678</v>
      </c>
      <c r="F8" s="264">
        <v>10.723648062902386</v>
      </c>
      <c r="G8" s="264">
        <v>2.4603449698238498</v>
      </c>
      <c r="H8" s="191">
        <f t="shared" si="0"/>
        <v>0.2294317153446334</v>
      </c>
      <c r="I8" s="264">
        <v>3.2565972192550445</v>
      </c>
      <c r="J8" s="191">
        <f t="shared" si="1"/>
        <v>0.3036837091400813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369" t="s">
        <v>362</v>
      </c>
      <c r="B9" s="370"/>
      <c r="C9" s="264">
        <v>48.725680910172684</v>
      </c>
      <c r="D9" s="264">
        <v>60.753913877887854</v>
      </c>
      <c r="E9" s="264">
        <v>5.896372637358453</v>
      </c>
      <c r="F9" s="264">
        <v>48.29468091017265</v>
      </c>
      <c r="G9" s="264">
        <v>6.024927838041938</v>
      </c>
      <c r="H9" s="191">
        <f t="shared" si="0"/>
        <v>0.12475344540008887</v>
      </c>
      <c r="I9" s="264">
        <v>24.773213158726087</v>
      </c>
      <c r="J9" s="191">
        <f t="shared" si="1"/>
        <v>0.5129594541644011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369" t="s">
        <v>363</v>
      </c>
      <c r="B10" s="370"/>
      <c r="C10" s="264">
        <v>43.366458173329185</v>
      </c>
      <c r="D10" s="264">
        <v>85.0335390818188</v>
      </c>
      <c r="E10" s="264">
        <v>6.8860629370645965</v>
      </c>
      <c r="F10" s="264">
        <v>42.82745817332916</v>
      </c>
      <c r="G10" s="264">
        <v>8.230041073134991</v>
      </c>
      <c r="H10" s="191">
        <f t="shared" si="0"/>
        <v>0.19216739503490443</v>
      </c>
      <c r="I10" s="264">
        <v>17.904068445332605</v>
      </c>
      <c r="J10" s="191">
        <f t="shared" si="1"/>
        <v>0.4180511571074834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369" t="s">
        <v>364</v>
      </c>
      <c r="B11" s="370"/>
      <c r="C11" s="268"/>
      <c r="D11" s="268"/>
      <c r="E11" s="268"/>
      <c r="F11" s="268"/>
      <c r="G11" s="268"/>
      <c r="H11" s="191">
        <f t="shared" si="0"/>
        <v>0</v>
      </c>
      <c r="I11" s="264"/>
      <c r="J11" s="191">
        <f t="shared" si="1"/>
        <v>0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369" t="s">
        <v>365</v>
      </c>
      <c r="B12" s="370"/>
      <c r="C12" s="264">
        <v>226.9654492585757</v>
      </c>
      <c r="D12" s="264">
        <v>1106.9740850928654</v>
      </c>
      <c r="E12" s="264">
        <v>691.775785066159</v>
      </c>
      <c r="F12" s="264">
        <v>226.1214492585757</v>
      </c>
      <c r="G12" s="264">
        <v>27.08743497619289</v>
      </c>
      <c r="H12" s="191">
        <f t="shared" si="0"/>
        <v>0.11979153266976328</v>
      </c>
      <c r="I12" s="264">
        <v>126.89832162429367</v>
      </c>
      <c r="J12" s="191">
        <f t="shared" si="1"/>
        <v>0.561195419719702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369" t="s">
        <v>366</v>
      </c>
      <c r="B13" s="370"/>
      <c r="C13" s="264">
        <v>3.1933384264527405</v>
      </c>
      <c r="D13" s="264">
        <v>114.5336459678298</v>
      </c>
      <c r="E13" s="264">
        <v>149.9793400356853</v>
      </c>
      <c r="F13" s="264">
        <v>2.99433842645274</v>
      </c>
      <c r="G13" s="264">
        <v>0.5094928735475355</v>
      </c>
      <c r="H13" s="191">
        <f t="shared" si="0"/>
        <v>0.1701520673303148</v>
      </c>
      <c r="I13" s="264">
        <v>1.4156448808295319</v>
      </c>
      <c r="J13" s="191">
        <f t="shared" si="1"/>
        <v>0.47277384156826374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369" t="s">
        <v>367</v>
      </c>
      <c r="B14" s="370"/>
      <c r="C14" s="264">
        <v>0.7212543693247583</v>
      </c>
      <c r="D14" s="264">
        <v>10.388792424180604</v>
      </c>
      <c r="E14" s="264">
        <v>18.788520066725525</v>
      </c>
      <c r="F14" s="264">
        <v>0.6652543693247585</v>
      </c>
      <c r="G14" s="264">
        <v>0.21405114274977255</v>
      </c>
      <c r="H14" s="191">
        <f t="shared" si="0"/>
        <v>0.32175834180095225</v>
      </c>
      <c r="I14" s="264">
        <v>0.12534789831960394</v>
      </c>
      <c r="J14" s="191">
        <f t="shared" si="1"/>
        <v>0.1884210072108713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369" t="s">
        <v>368</v>
      </c>
      <c r="B15" s="370"/>
      <c r="C15" s="264">
        <v>37.93682195523989</v>
      </c>
      <c r="D15" s="264">
        <v>30.851185608703734</v>
      </c>
      <c r="E15" s="264">
        <v>444.00775934113074</v>
      </c>
      <c r="F15" s="264">
        <v>37.66582195523989</v>
      </c>
      <c r="G15" s="264">
        <v>7.231373573845021</v>
      </c>
      <c r="H15" s="191">
        <f t="shared" si="0"/>
        <v>0.1919876747263981</v>
      </c>
      <c r="I15" s="264">
        <v>15.206177108544141</v>
      </c>
      <c r="J15" s="191">
        <f t="shared" si="1"/>
        <v>0.40371287069254386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369" t="s">
        <v>369</v>
      </c>
      <c r="B16" s="370"/>
      <c r="C16" s="264">
        <v>31.9876332997794</v>
      </c>
      <c r="D16" s="264">
        <v>14.11858262938931</v>
      </c>
      <c r="E16" s="264">
        <v>476.3804097461467</v>
      </c>
      <c r="F16" s="264">
        <v>31.61863329977939</v>
      </c>
      <c r="G16" s="264">
        <v>3.854942629255592</v>
      </c>
      <c r="H16" s="191">
        <f t="shared" si="0"/>
        <v>0.1219199638613883</v>
      </c>
      <c r="I16" s="264">
        <v>17.49284507527029</v>
      </c>
      <c r="J16" s="191">
        <f t="shared" si="1"/>
        <v>0.5532448195789772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369" t="s">
        <v>370</v>
      </c>
      <c r="B17" s="370"/>
      <c r="C17" s="264">
        <v>191.62847018295403</v>
      </c>
      <c r="D17" s="264">
        <v>304.0532353535578</v>
      </c>
      <c r="E17" s="264">
        <v>507.5765301434412</v>
      </c>
      <c r="F17" s="264">
        <v>191.1364701829538</v>
      </c>
      <c r="G17" s="264">
        <v>24.028155512921202</v>
      </c>
      <c r="H17" s="191">
        <f t="shared" si="0"/>
        <v>0.12571203962237928</v>
      </c>
      <c r="I17" s="264">
        <v>107.84683168592014</v>
      </c>
      <c r="J17" s="191">
        <f t="shared" si="1"/>
        <v>0.5642399463728209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369" t="s">
        <v>371</v>
      </c>
      <c r="B18" s="370"/>
      <c r="C18" s="264">
        <v>9.6025487027576</v>
      </c>
      <c r="D18" s="264">
        <v>9.22557231129328</v>
      </c>
      <c r="E18" s="264">
        <v>0</v>
      </c>
      <c r="F18" s="264">
        <v>8.09754870275761</v>
      </c>
      <c r="G18" s="264">
        <v>2.066676165740402</v>
      </c>
      <c r="H18" s="191">
        <f t="shared" si="0"/>
        <v>0.25522244343360334</v>
      </c>
      <c r="I18" s="264">
        <v>2.947967906052423</v>
      </c>
      <c r="J18" s="191">
        <f t="shared" si="1"/>
        <v>0.36405682932768235</v>
      </c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87"/>
      <c r="B19" s="265"/>
      <c r="C19" s="269"/>
      <c r="D19" s="269"/>
      <c r="E19" s="269"/>
      <c r="F19" s="269"/>
      <c r="G19" s="269"/>
      <c r="H19" s="217"/>
      <c r="I19" s="269"/>
      <c r="J19" s="2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371" t="s">
        <v>348</v>
      </c>
      <c r="B20" s="359"/>
      <c r="C20" s="270">
        <f>SUM(C7:C18)</f>
        <v>714.7924078972653</v>
      </c>
      <c r="D20" s="270">
        <f>SUM(D7:D18)</f>
        <v>4266.549244731466</v>
      </c>
      <c r="E20" s="270">
        <f>SUM(E12:E18)</f>
        <v>2288.5083443992885</v>
      </c>
      <c r="F20" s="270">
        <f>SUM(F7:F18)</f>
        <v>706.895407897265</v>
      </c>
      <c r="G20" s="270">
        <f>SUM(G7:G18)</f>
        <v>101.14696743956017</v>
      </c>
      <c r="H20" s="191">
        <f>IF(AND(ISNUMBER(G20),ISNUMBER(F20),F20&lt;&gt;0),G20/F20,0)</f>
        <v>0.14308618546615332</v>
      </c>
      <c r="I20" s="270">
        <f>SUM(I7:I18)</f>
        <v>365.6940435175791</v>
      </c>
      <c r="J20" s="191">
        <f>IF(AND(ISNUMBER(I20),ISNUMBER(F20),F20&lt;&gt;0),I20/F20,0)</f>
        <v>0.5173241181540202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</sheetData>
  <mergeCells count="16">
    <mergeCell ref="H3:I3"/>
    <mergeCell ref="A5:B5"/>
    <mergeCell ref="F5:J5"/>
    <mergeCell ref="A7:B7"/>
    <mergeCell ref="A8:B8"/>
    <mergeCell ref="A9:B9"/>
    <mergeCell ref="A10:B10"/>
    <mergeCell ref="A11:B11"/>
    <mergeCell ref="A12:B12"/>
    <mergeCell ref="A13:B13"/>
    <mergeCell ref="A14:B14"/>
    <mergeCell ref="A20:B20"/>
    <mergeCell ref="A15:B15"/>
    <mergeCell ref="A16:B16"/>
    <mergeCell ref="A17:B17"/>
    <mergeCell ref="A18:B18"/>
  </mergeCells>
  <printOptions/>
  <pageMargins left="0.75" right="0.75" top="1" bottom="1" header="0.5" footer="0.5"/>
  <pageSetup fitToHeight="1" fitToWidth="1" horizontalDpi="600" verticalDpi="600" orientation="landscape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46.75390625" style="71" customWidth="1"/>
    <col min="2" max="2" width="37.125" style="71" customWidth="1"/>
    <col min="3" max="3" width="13.75390625" style="71" customWidth="1"/>
    <col min="4" max="4" width="13.625" style="71" customWidth="1"/>
    <col min="5" max="5" width="13.75390625" style="71" customWidth="1"/>
    <col min="6" max="7" width="13.625" style="71" customWidth="1"/>
    <col min="8" max="8" width="13.75390625" style="71" customWidth="1"/>
    <col min="9" max="9" width="13.625" style="71" customWidth="1"/>
    <col min="10" max="16384" width="9.125" style="71" customWidth="1"/>
  </cols>
  <sheetData>
    <row r="1" spans="1:29" ht="12.75">
      <c r="A1" s="70" t="str">
        <f>'[1]T.0.1'!B3</f>
        <v>RDP</v>
      </c>
      <c r="B1" s="43" t="str">
        <f>'[1]T.0.1'!B7</f>
        <v>HUOBJ</v>
      </c>
      <c r="C1" s="44">
        <v>2008</v>
      </c>
      <c r="D1" s="244"/>
      <c r="E1" s="244"/>
      <c r="F1" s="244"/>
      <c r="G1" s="244"/>
      <c r="H1" s="244"/>
      <c r="I1" s="68"/>
      <c r="J1" s="244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10" s="74" customFormat="1" ht="18">
      <c r="A2" s="54" t="s">
        <v>377</v>
      </c>
      <c r="B2" s="72"/>
      <c r="C2" s="72"/>
      <c r="D2" s="72"/>
      <c r="E2" s="72"/>
      <c r="F2" s="72"/>
      <c r="G2" s="72"/>
      <c r="H2" s="72"/>
      <c r="I2" s="72"/>
      <c r="J2" s="73"/>
    </row>
    <row r="3" spans="1:29" ht="12.75">
      <c r="A3" s="75"/>
      <c r="B3" s="75"/>
      <c r="C3" s="75"/>
      <c r="D3" s="75"/>
      <c r="E3" s="75"/>
      <c r="F3" s="75"/>
      <c r="G3" s="75"/>
      <c r="H3" s="75"/>
      <c r="I3" s="75"/>
      <c r="J3" s="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10" s="81" customFormat="1" ht="15.75">
      <c r="A4" s="77" t="s">
        <v>378</v>
      </c>
      <c r="B4" s="78"/>
      <c r="C4" s="78"/>
      <c r="D4" s="78"/>
      <c r="E4" s="79"/>
      <c r="F4" s="78"/>
      <c r="G4" s="78"/>
      <c r="H4" s="78"/>
      <c r="I4" s="78"/>
      <c r="J4" s="80"/>
    </row>
    <row r="5" spans="1:10" s="83" customFormat="1" ht="12.75">
      <c r="A5" s="82"/>
      <c r="B5" s="82"/>
      <c r="C5" s="82"/>
      <c r="D5" s="82"/>
      <c r="E5" s="82"/>
      <c r="F5" s="82"/>
      <c r="G5" s="82"/>
      <c r="H5" s="82"/>
      <c r="I5" s="82"/>
      <c r="J5" s="76"/>
    </row>
    <row r="6" spans="1:10" s="86" customFormat="1" ht="14.25" customHeight="1">
      <c r="A6" s="363" t="s">
        <v>379</v>
      </c>
      <c r="B6" s="354"/>
      <c r="C6" s="345" t="s">
        <v>380</v>
      </c>
      <c r="D6" s="346"/>
      <c r="E6" s="345" t="s">
        <v>381</v>
      </c>
      <c r="F6" s="346"/>
      <c r="G6" s="345" t="s">
        <v>382</v>
      </c>
      <c r="H6" s="346"/>
      <c r="I6" s="84" t="s">
        <v>348</v>
      </c>
      <c r="J6" s="85"/>
    </row>
    <row r="7" spans="1:29" s="87" customFormat="1" ht="12.75" customHeight="1">
      <c r="A7" s="355"/>
      <c r="B7" s="356"/>
      <c r="C7" s="251"/>
      <c r="D7" s="251" t="s">
        <v>358</v>
      </c>
      <c r="E7" s="251"/>
      <c r="F7" s="251" t="s">
        <v>358</v>
      </c>
      <c r="G7" s="251"/>
      <c r="H7" s="251" t="s">
        <v>358</v>
      </c>
      <c r="I7" s="251"/>
      <c r="J7" s="252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</row>
    <row r="8" spans="1:29" s="87" customFormat="1" ht="12.75" customHeight="1">
      <c r="A8" s="357"/>
      <c r="B8" s="358"/>
      <c r="C8" s="209" t="s">
        <v>383</v>
      </c>
      <c r="D8" s="209" t="s">
        <v>384</v>
      </c>
      <c r="E8" s="209" t="s">
        <v>385</v>
      </c>
      <c r="F8" s="209" t="s">
        <v>386</v>
      </c>
      <c r="G8" s="209" t="s">
        <v>387</v>
      </c>
      <c r="H8" s="209" t="s">
        <v>388</v>
      </c>
      <c r="I8" s="254" t="s">
        <v>389</v>
      </c>
      <c r="J8" s="252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</row>
    <row r="9" spans="1:29" ht="12.75">
      <c r="A9" s="347" t="s">
        <v>390</v>
      </c>
      <c r="B9" s="348"/>
      <c r="C9" s="190"/>
      <c r="D9" s="191">
        <f>IF(AND(ISNUMBER(I9),I9&lt;&gt;0,ISNUMBER(C9)),C9/$I9,0)</f>
        <v>0</v>
      </c>
      <c r="E9" s="190"/>
      <c r="F9" s="191">
        <f aca="true" t="shared" si="0" ref="F9:F45">IF(AND(ISNUMBER(I9),I9&lt;&gt;0,ISNUMBER(E9)),E9/$I9,0)</f>
        <v>0</v>
      </c>
      <c r="G9" s="190"/>
      <c r="H9" s="191">
        <f aca="true" t="shared" si="1" ref="H9:H45">IF(AND(ISNUMBER(I9),I9&lt;&gt;0,ISNUMBER(G9)),G9/$I9,0)</f>
        <v>0</v>
      </c>
      <c r="I9" s="255">
        <f>SUM(C9,E9,G9)</f>
        <v>0</v>
      </c>
      <c r="J9" s="244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</row>
    <row r="10" spans="1:29" ht="12.75">
      <c r="A10" s="349" t="s">
        <v>391</v>
      </c>
      <c r="B10" s="88" t="s">
        <v>373</v>
      </c>
      <c r="C10" s="160" t="s">
        <v>72</v>
      </c>
      <c r="D10" s="191">
        <f aca="true" t="shared" si="2" ref="D10:D15">IF(AND(ISNUMBER(I10),I10&lt;&gt;0,ISNUMBER(C10)),C10/$I10,0)</f>
        <v>0</v>
      </c>
      <c r="E10" s="190"/>
      <c r="F10" s="191">
        <f t="shared" si="0"/>
        <v>0</v>
      </c>
      <c r="G10" s="190"/>
      <c r="H10" s="191">
        <f t="shared" si="1"/>
        <v>0</v>
      </c>
      <c r="I10" s="194">
        <f aca="true" t="shared" si="3" ref="I10:I15">SUM(E10,G10)</f>
        <v>0</v>
      </c>
      <c r="J10" s="244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</row>
    <row r="11" spans="1:29" ht="12.75">
      <c r="A11" s="350"/>
      <c r="B11" s="89" t="s">
        <v>392</v>
      </c>
      <c r="C11" s="160" t="s">
        <v>72</v>
      </c>
      <c r="D11" s="191">
        <f t="shared" si="2"/>
        <v>0</v>
      </c>
      <c r="E11" s="190"/>
      <c r="F11" s="191">
        <f t="shared" si="0"/>
        <v>0</v>
      </c>
      <c r="G11" s="190"/>
      <c r="H11" s="191">
        <f t="shared" si="1"/>
        <v>0</v>
      </c>
      <c r="I11" s="194">
        <f t="shared" si="3"/>
        <v>0</v>
      </c>
      <c r="J11" s="244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</row>
    <row r="12" spans="1:29" ht="12.75">
      <c r="A12" s="349" t="s">
        <v>393</v>
      </c>
      <c r="B12" s="88" t="s">
        <v>373</v>
      </c>
      <c r="C12" s="160" t="s">
        <v>72</v>
      </c>
      <c r="D12" s="191">
        <f t="shared" si="2"/>
        <v>0</v>
      </c>
      <c r="E12" s="190"/>
      <c r="F12" s="191">
        <f t="shared" si="0"/>
        <v>0</v>
      </c>
      <c r="G12" s="190"/>
      <c r="H12" s="191">
        <f t="shared" si="1"/>
        <v>0</v>
      </c>
      <c r="I12" s="194">
        <f t="shared" si="3"/>
        <v>0</v>
      </c>
      <c r="J12" s="244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</row>
    <row r="13" spans="1:29" ht="12.75">
      <c r="A13" s="350"/>
      <c r="B13" s="89" t="s">
        <v>392</v>
      </c>
      <c r="C13" s="160" t="s">
        <v>72</v>
      </c>
      <c r="D13" s="191">
        <f t="shared" si="2"/>
        <v>0</v>
      </c>
      <c r="E13" s="190"/>
      <c r="F13" s="191">
        <f t="shared" si="0"/>
        <v>0</v>
      </c>
      <c r="G13" s="190"/>
      <c r="H13" s="191">
        <f t="shared" si="1"/>
        <v>0</v>
      </c>
      <c r="I13" s="194">
        <f t="shared" si="3"/>
        <v>0</v>
      </c>
      <c r="J13" s="244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29" ht="12.75">
      <c r="A14" s="349" t="s">
        <v>394</v>
      </c>
      <c r="B14" s="88" t="s">
        <v>373</v>
      </c>
      <c r="C14" s="160" t="s">
        <v>72</v>
      </c>
      <c r="D14" s="191">
        <f t="shared" si="2"/>
        <v>0</v>
      </c>
      <c r="E14" s="190"/>
      <c r="F14" s="191">
        <f t="shared" si="0"/>
        <v>0</v>
      </c>
      <c r="G14" s="190"/>
      <c r="H14" s="191">
        <f t="shared" si="1"/>
        <v>0</v>
      </c>
      <c r="I14" s="194">
        <f t="shared" si="3"/>
        <v>0</v>
      </c>
      <c r="J14" s="244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</row>
    <row r="15" spans="1:29" ht="12.75">
      <c r="A15" s="350"/>
      <c r="B15" s="89" t="s">
        <v>392</v>
      </c>
      <c r="C15" s="160" t="s">
        <v>72</v>
      </c>
      <c r="D15" s="191">
        <f t="shared" si="2"/>
        <v>0</v>
      </c>
      <c r="E15" s="190"/>
      <c r="F15" s="191">
        <f t="shared" si="0"/>
        <v>0</v>
      </c>
      <c r="G15" s="190"/>
      <c r="H15" s="191">
        <f t="shared" si="1"/>
        <v>0</v>
      </c>
      <c r="I15" s="194">
        <f t="shared" si="3"/>
        <v>0</v>
      </c>
      <c r="J15" s="244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</row>
    <row r="16" spans="1:29" ht="12.75">
      <c r="A16" s="349" t="s">
        <v>395</v>
      </c>
      <c r="B16" s="88" t="s">
        <v>396</v>
      </c>
      <c r="C16" s="190" t="s">
        <v>74</v>
      </c>
      <c r="D16" s="191">
        <f aca="true" t="shared" si="4" ref="D16:D25">IF(AND(ISNUMBER(I16),I16&lt;&gt;0,ISNUMBER(C16)),C16/$I16,0)</f>
        <v>0</v>
      </c>
      <c r="E16" s="190"/>
      <c r="F16" s="191">
        <f t="shared" si="0"/>
        <v>0</v>
      </c>
      <c r="G16" s="190"/>
      <c r="H16" s="191">
        <f t="shared" si="1"/>
        <v>0</v>
      </c>
      <c r="I16" s="194">
        <f aca="true" t="shared" si="5" ref="I16:I23">SUM(C16,E16,G16)</f>
        <v>0</v>
      </c>
      <c r="J16" s="244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29" ht="12.75">
      <c r="A17" s="350"/>
      <c r="B17" s="89" t="s">
        <v>392</v>
      </c>
      <c r="C17" s="190" t="s">
        <v>74</v>
      </c>
      <c r="D17" s="191">
        <f t="shared" si="4"/>
        <v>0</v>
      </c>
      <c r="E17" s="190"/>
      <c r="F17" s="191">
        <f t="shared" si="0"/>
        <v>0</v>
      </c>
      <c r="G17" s="190"/>
      <c r="H17" s="191">
        <f t="shared" si="1"/>
        <v>0</v>
      </c>
      <c r="I17" s="194">
        <f t="shared" si="5"/>
        <v>0</v>
      </c>
      <c r="J17" s="244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</row>
    <row r="18" spans="1:29" ht="12.75">
      <c r="A18" s="349" t="s">
        <v>397</v>
      </c>
      <c r="B18" s="88" t="s">
        <v>398</v>
      </c>
      <c r="C18" s="190">
        <v>0</v>
      </c>
      <c r="D18" s="191">
        <f t="shared" si="4"/>
        <v>0</v>
      </c>
      <c r="E18" s="190"/>
      <c r="F18" s="191">
        <f t="shared" si="0"/>
        <v>0</v>
      </c>
      <c r="G18" s="190"/>
      <c r="H18" s="191">
        <f t="shared" si="1"/>
        <v>0</v>
      </c>
      <c r="I18" s="194">
        <f t="shared" si="5"/>
        <v>0</v>
      </c>
      <c r="J18" s="244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</row>
    <row r="19" spans="1:29" ht="12.75">
      <c r="A19" s="350"/>
      <c r="B19" s="89" t="s">
        <v>392</v>
      </c>
      <c r="C19" s="190">
        <v>0</v>
      </c>
      <c r="D19" s="191">
        <f t="shared" si="4"/>
        <v>0</v>
      </c>
      <c r="E19" s="190"/>
      <c r="F19" s="191">
        <f t="shared" si="0"/>
        <v>0</v>
      </c>
      <c r="G19" s="190"/>
      <c r="H19" s="191">
        <f t="shared" si="1"/>
        <v>0</v>
      </c>
      <c r="I19" s="194">
        <f t="shared" si="5"/>
        <v>0</v>
      </c>
      <c r="J19" s="244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9" ht="12.75">
      <c r="A20" s="349" t="s">
        <v>399</v>
      </c>
      <c r="B20" s="88" t="s">
        <v>398</v>
      </c>
      <c r="C20" s="190">
        <v>0</v>
      </c>
      <c r="D20" s="191">
        <f t="shared" si="4"/>
        <v>0</v>
      </c>
      <c r="E20" s="190"/>
      <c r="F20" s="191">
        <f t="shared" si="0"/>
        <v>0</v>
      </c>
      <c r="G20" s="190"/>
      <c r="H20" s="191">
        <f t="shared" si="1"/>
        <v>0</v>
      </c>
      <c r="I20" s="194">
        <f t="shared" si="5"/>
        <v>0</v>
      </c>
      <c r="J20" s="244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</row>
    <row r="21" spans="1:29" ht="12.75">
      <c r="A21" s="350"/>
      <c r="B21" s="89" t="s">
        <v>392</v>
      </c>
      <c r="C21" s="190">
        <v>0</v>
      </c>
      <c r="D21" s="191">
        <f t="shared" si="4"/>
        <v>0</v>
      </c>
      <c r="E21" s="190"/>
      <c r="F21" s="191">
        <f t="shared" si="0"/>
        <v>0</v>
      </c>
      <c r="G21" s="190"/>
      <c r="H21" s="191">
        <f t="shared" si="1"/>
        <v>0</v>
      </c>
      <c r="I21" s="194">
        <f t="shared" si="5"/>
        <v>0</v>
      </c>
      <c r="J21" s="244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</row>
    <row r="22" spans="1:29" ht="12.75">
      <c r="A22" s="349" t="s">
        <v>400</v>
      </c>
      <c r="B22" s="88" t="s">
        <v>401</v>
      </c>
      <c r="C22" s="190">
        <v>0</v>
      </c>
      <c r="D22" s="191">
        <f t="shared" si="4"/>
        <v>0</v>
      </c>
      <c r="E22" s="190"/>
      <c r="F22" s="191">
        <f t="shared" si="0"/>
        <v>0</v>
      </c>
      <c r="G22" s="190"/>
      <c r="H22" s="191">
        <f t="shared" si="1"/>
        <v>0</v>
      </c>
      <c r="I22" s="194">
        <f t="shared" si="5"/>
        <v>0</v>
      </c>
      <c r="J22" s="244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</row>
    <row r="23" spans="1:29" ht="12.75">
      <c r="A23" s="350"/>
      <c r="B23" s="89" t="s">
        <v>392</v>
      </c>
      <c r="C23" s="190">
        <v>0</v>
      </c>
      <c r="D23" s="191">
        <f t="shared" si="4"/>
        <v>0</v>
      </c>
      <c r="E23" s="190"/>
      <c r="F23" s="191">
        <f t="shared" si="0"/>
        <v>0</v>
      </c>
      <c r="G23" s="190"/>
      <c r="H23" s="191">
        <f t="shared" si="1"/>
        <v>0</v>
      </c>
      <c r="I23" s="194">
        <f t="shared" si="5"/>
        <v>0</v>
      </c>
      <c r="J23" s="244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</row>
    <row r="24" spans="1:29" ht="12.75" customHeight="1">
      <c r="A24" s="349" t="s">
        <v>402</v>
      </c>
      <c r="B24" s="88" t="s">
        <v>373</v>
      </c>
      <c r="C24" s="256" t="s">
        <v>72</v>
      </c>
      <c r="D24" s="191">
        <f t="shared" si="4"/>
        <v>0</v>
      </c>
      <c r="E24" s="190"/>
      <c r="F24" s="191">
        <f t="shared" si="0"/>
        <v>0</v>
      </c>
      <c r="G24" s="190"/>
      <c r="H24" s="191">
        <f t="shared" si="1"/>
        <v>0</v>
      </c>
      <c r="I24" s="194">
        <f>SUM(E24,G24)</f>
        <v>0</v>
      </c>
      <c r="J24" s="244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</row>
    <row r="25" spans="1:29" ht="12.75">
      <c r="A25" s="350"/>
      <c r="B25" s="89" t="s">
        <v>392</v>
      </c>
      <c r="C25" s="256" t="s">
        <v>72</v>
      </c>
      <c r="D25" s="191">
        <f t="shared" si="4"/>
        <v>0</v>
      </c>
      <c r="E25" s="190"/>
      <c r="F25" s="191">
        <f t="shared" si="0"/>
        <v>0</v>
      </c>
      <c r="G25" s="190"/>
      <c r="H25" s="191">
        <f t="shared" si="1"/>
        <v>0</v>
      </c>
      <c r="I25" s="194">
        <f>SUM(E25,G25)</f>
        <v>0</v>
      </c>
      <c r="J25" s="244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</row>
    <row r="26" spans="1:29" ht="12.75" customHeight="1">
      <c r="A26" s="349" t="s">
        <v>403</v>
      </c>
      <c r="B26" s="88" t="s">
        <v>373</v>
      </c>
      <c r="C26" s="190">
        <v>0</v>
      </c>
      <c r="D26" s="191">
        <f aca="true" t="shared" si="6" ref="D26:D36">IF(AND(ISNUMBER(I26),I26&lt;&gt;0,ISNUMBER(C26)),C26/$I26,0)</f>
        <v>0</v>
      </c>
      <c r="E26" s="190"/>
      <c r="F26" s="191">
        <f t="shared" si="0"/>
        <v>0</v>
      </c>
      <c r="G26" s="190"/>
      <c r="H26" s="191">
        <f t="shared" si="1"/>
        <v>0</v>
      </c>
      <c r="I26" s="194">
        <f>SUM(C26,E26,G26)</f>
        <v>0</v>
      </c>
      <c r="J26" s="244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</row>
    <row r="27" spans="1:29" ht="12.75">
      <c r="A27" s="350"/>
      <c r="B27" s="89" t="s">
        <v>392</v>
      </c>
      <c r="C27" s="190">
        <v>0</v>
      </c>
      <c r="D27" s="191">
        <f t="shared" si="6"/>
        <v>0</v>
      </c>
      <c r="E27" s="190"/>
      <c r="F27" s="191">
        <f t="shared" si="0"/>
        <v>0</v>
      </c>
      <c r="G27" s="190"/>
      <c r="H27" s="191">
        <f t="shared" si="1"/>
        <v>0</v>
      </c>
      <c r="I27" s="194">
        <f>SUM(C27,E27,G27)</f>
        <v>0</v>
      </c>
      <c r="J27" s="244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</row>
    <row r="28" spans="1:29" ht="12.75">
      <c r="A28" s="351" t="s">
        <v>404</v>
      </c>
      <c r="B28" s="88" t="s">
        <v>373</v>
      </c>
      <c r="C28" s="256" t="s">
        <v>72</v>
      </c>
      <c r="D28" s="191">
        <f t="shared" si="6"/>
        <v>0</v>
      </c>
      <c r="E28" s="190"/>
      <c r="F28" s="191">
        <f t="shared" si="0"/>
        <v>0</v>
      </c>
      <c r="G28" s="190"/>
      <c r="H28" s="191">
        <f t="shared" si="1"/>
        <v>0</v>
      </c>
      <c r="I28" s="194">
        <f>SUM(E28,G28)</f>
        <v>0</v>
      </c>
      <c r="J28" s="244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</row>
    <row r="29" spans="1:29" ht="12.75">
      <c r="A29" s="352"/>
      <c r="B29" s="89" t="s">
        <v>392</v>
      </c>
      <c r="C29" s="256" t="s">
        <v>72</v>
      </c>
      <c r="D29" s="191">
        <f t="shared" si="6"/>
        <v>0</v>
      </c>
      <c r="E29" s="190"/>
      <c r="F29" s="191">
        <f t="shared" si="0"/>
        <v>0</v>
      </c>
      <c r="G29" s="190"/>
      <c r="H29" s="191">
        <f t="shared" si="1"/>
        <v>0</v>
      </c>
      <c r="I29" s="194">
        <f>SUM(E29,G29)</f>
        <v>0</v>
      </c>
      <c r="J29" s="244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</row>
    <row r="30" spans="1:29" ht="12.75" customHeight="1">
      <c r="A30" s="351" t="s">
        <v>405</v>
      </c>
      <c r="B30" s="88" t="s">
        <v>373</v>
      </c>
      <c r="C30" s="256" t="s">
        <v>72</v>
      </c>
      <c r="D30" s="191">
        <f t="shared" si="6"/>
        <v>0</v>
      </c>
      <c r="E30" s="190"/>
      <c r="F30" s="191">
        <f t="shared" si="0"/>
        <v>0</v>
      </c>
      <c r="G30" s="190"/>
      <c r="H30" s="191">
        <f t="shared" si="1"/>
        <v>0</v>
      </c>
      <c r="I30" s="194">
        <f>SUM(E30,G30)</f>
        <v>0</v>
      </c>
      <c r="J30" s="244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</row>
    <row r="31" spans="1:29" ht="12.75">
      <c r="A31" s="352"/>
      <c r="B31" s="89" t="s">
        <v>392</v>
      </c>
      <c r="C31" s="256" t="s">
        <v>72</v>
      </c>
      <c r="D31" s="191">
        <f t="shared" si="6"/>
        <v>0</v>
      </c>
      <c r="E31" s="190"/>
      <c r="F31" s="191">
        <f t="shared" si="0"/>
        <v>0</v>
      </c>
      <c r="G31" s="190"/>
      <c r="H31" s="191">
        <f t="shared" si="1"/>
        <v>0</v>
      </c>
      <c r="I31" s="194">
        <f>SUM(E31,G31)</f>
        <v>0</v>
      </c>
      <c r="J31" s="244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</row>
    <row r="32" spans="1:29" ht="12.75" customHeight="1">
      <c r="A32" s="351" t="s">
        <v>406</v>
      </c>
      <c r="B32" s="88" t="s">
        <v>407</v>
      </c>
      <c r="C32" s="284">
        <v>1762</v>
      </c>
      <c r="D32" s="191">
        <f>IF(AND(ISNUMBER(I32),I32&lt;&gt;0,ISNUMBER(C32)),C32/$I32,0)</f>
        <v>1</v>
      </c>
      <c r="E32" s="190"/>
      <c r="F32" s="191">
        <f t="shared" si="0"/>
        <v>0</v>
      </c>
      <c r="G32" s="190"/>
      <c r="H32" s="191">
        <f t="shared" si="1"/>
        <v>0</v>
      </c>
      <c r="I32" s="194">
        <f>SUM(C32,E32,G32)</f>
        <v>1762</v>
      </c>
      <c r="J32" s="244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</row>
    <row r="33" spans="1:29" ht="12.75">
      <c r="A33" s="352"/>
      <c r="B33" s="89" t="s">
        <v>392</v>
      </c>
      <c r="C33" s="372">
        <v>7797</v>
      </c>
      <c r="D33" s="191">
        <f>IF(AND(ISNUMBER(I33),I33&lt;&gt;0,ISNUMBER(C33)),C33/$I33,0)</f>
        <v>1</v>
      </c>
      <c r="E33" s="190"/>
      <c r="F33" s="191">
        <f t="shared" si="0"/>
        <v>0</v>
      </c>
      <c r="G33" s="190"/>
      <c r="H33" s="191">
        <f t="shared" si="1"/>
        <v>0</v>
      </c>
      <c r="I33" s="194">
        <f>SUM(C33,E33,G33)</f>
        <v>7797</v>
      </c>
      <c r="J33" s="244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</row>
    <row r="34" spans="1:29" ht="12.75" customHeight="1">
      <c r="A34" s="351" t="s">
        <v>408</v>
      </c>
      <c r="B34" s="88" t="s">
        <v>373</v>
      </c>
      <c r="C34" s="284">
        <v>0</v>
      </c>
      <c r="D34" s="191">
        <f>IF(AND(ISNUMBER(I34),I34&lt;&gt;0,ISNUMBER(C34)),C34/$I34,0)</f>
        <v>0</v>
      </c>
      <c r="E34" s="190"/>
      <c r="F34" s="191">
        <f t="shared" si="0"/>
        <v>0</v>
      </c>
      <c r="G34" s="190"/>
      <c r="H34" s="191">
        <f t="shared" si="1"/>
        <v>0</v>
      </c>
      <c r="I34" s="194">
        <f>SUM(C34,E34,G34)</f>
        <v>0</v>
      </c>
      <c r="J34" s="244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</row>
    <row r="35" spans="1:29" ht="12.75">
      <c r="A35" s="352"/>
      <c r="B35" s="89" t="s">
        <v>392</v>
      </c>
      <c r="C35" s="372">
        <v>0</v>
      </c>
      <c r="D35" s="191">
        <f>IF(AND(ISNUMBER(I35),I35&lt;&gt;0,ISNUMBER(C35)),C35/$I35,0)</f>
        <v>0</v>
      </c>
      <c r="E35" s="190"/>
      <c r="F35" s="191">
        <f t="shared" si="0"/>
        <v>0</v>
      </c>
      <c r="G35" s="190"/>
      <c r="H35" s="191">
        <f t="shared" si="1"/>
        <v>0</v>
      </c>
      <c r="I35" s="194">
        <f>SUM(C35,E35,G35)</f>
        <v>0</v>
      </c>
      <c r="J35" s="244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</row>
    <row r="36" spans="1:29" ht="12.75">
      <c r="A36" s="351" t="s">
        <v>308</v>
      </c>
      <c r="B36" s="88" t="s">
        <v>373</v>
      </c>
      <c r="C36" s="190" t="s">
        <v>72</v>
      </c>
      <c r="D36" s="191">
        <f t="shared" si="6"/>
        <v>0</v>
      </c>
      <c r="E36" s="190"/>
      <c r="F36" s="191">
        <f t="shared" si="0"/>
        <v>0</v>
      </c>
      <c r="G36" s="190"/>
      <c r="H36" s="191">
        <f t="shared" si="1"/>
        <v>0</v>
      </c>
      <c r="I36" s="194">
        <f>SUM(C36,E36,G36)</f>
        <v>0</v>
      </c>
      <c r="J36" s="244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</row>
    <row r="37" spans="1:29" ht="12.75">
      <c r="A37" s="352"/>
      <c r="B37" s="89" t="s">
        <v>392</v>
      </c>
      <c r="C37" s="190" t="s">
        <v>72</v>
      </c>
      <c r="D37" s="191">
        <f aca="true" t="shared" si="7" ref="D37:D45">IF(AND(ISNUMBER(I37),I37&lt;&gt;0,ISNUMBER(C37)),C37/$I37,0)</f>
        <v>0</v>
      </c>
      <c r="E37" s="190"/>
      <c r="F37" s="191">
        <f t="shared" si="0"/>
        <v>0</v>
      </c>
      <c r="G37" s="190"/>
      <c r="H37" s="191">
        <f t="shared" si="1"/>
        <v>0</v>
      </c>
      <c r="I37" s="194">
        <f aca="true" t="shared" si="8" ref="I37:I45">SUM(C37,E37,G37)</f>
        <v>0</v>
      </c>
      <c r="J37" s="244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</row>
    <row r="38" spans="1:29" ht="12.75" customHeight="1">
      <c r="A38" s="351" t="s">
        <v>309</v>
      </c>
      <c r="B38" s="88" t="s">
        <v>407</v>
      </c>
      <c r="C38" s="190" t="s">
        <v>72</v>
      </c>
      <c r="D38" s="191">
        <f t="shared" si="7"/>
        <v>0</v>
      </c>
      <c r="E38" s="190"/>
      <c r="F38" s="191">
        <f t="shared" si="0"/>
        <v>0</v>
      </c>
      <c r="G38" s="190"/>
      <c r="H38" s="191">
        <f t="shared" si="1"/>
        <v>0</v>
      </c>
      <c r="I38" s="194">
        <f t="shared" si="8"/>
        <v>0</v>
      </c>
      <c r="J38" s="244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</row>
    <row r="39" spans="1:29" ht="12.75">
      <c r="A39" s="352"/>
      <c r="B39" s="89" t="s">
        <v>392</v>
      </c>
      <c r="C39" s="190" t="s">
        <v>72</v>
      </c>
      <c r="D39" s="191">
        <f t="shared" si="7"/>
        <v>0</v>
      </c>
      <c r="E39" s="190"/>
      <c r="F39" s="191">
        <f t="shared" si="0"/>
        <v>0</v>
      </c>
      <c r="G39" s="190"/>
      <c r="H39" s="191">
        <f t="shared" si="1"/>
        <v>0</v>
      </c>
      <c r="I39" s="194">
        <f t="shared" si="8"/>
        <v>0</v>
      </c>
      <c r="J39" s="244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</row>
    <row r="40" spans="1:29" ht="12.75">
      <c r="A40" s="351" t="s">
        <v>310</v>
      </c>
      <c r="B40" s="88" t="s">
        <v>373</v>
      </c>
      <c r="C40" s="190" t="s">
        <v>72</v>
      </c>
      <c r="D40" s="191">
        <f t="shared" si="7"/>
        <v>0</v>
      </c>
      <c r="E40" s="190"/>
      <c r="F40" s="191">
        <f t="shared" si="0"/>
        <v>0</v>
      </c>
      <c r="G40" s="190"/>
      <c r="H40" s="191">
        <f t="shared" si="1"/>
        <v>0</v>
      </c>
      <c r="I40" s="194">
        <f t="shared" si="8"/>
        <v>0</v>
      </c>
      <c r="J40" s="244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</row>
    <row r="41" spans="1:29" ht="12.75">
      <c r="A41" s="352"/>
      <c r="B41" s="89" t="s">
        <v>392</v>
      </c>
      <c r="C41" s="190" t="s">
        <v>72</v>
      </c>
      <c r="D41" s="191">
        <f t="shared" si="7"/>
        <v>0</v>
      </c>
      <c r="E41" s="190"/>
      <c r="F41" s="191">
        <f t="shared" si="0"/>
        <v>0</v>
      </c>
      <c r="G41" s="190"/>
      <c r="H41" s="191">
        <f t="shared" si="1"/>
        <v>0</v>
      </c>
      <c r="I41" s="194">
        <f t="shared" si="8"/>
        <v>0</v>
      </c>
      <c r="J41" s="244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</row>
    <row r="42" spans="1:29" ht="12.75" customHeight="1">
      <c r="A42" s="351" t="s">
        <v>311</v>
      </c>
      <c r="B42" s="88" t="s">
        <v>407</v>
      </c>
      <c r="C42" s="190">
        <v>0</v>
      </c>
      <c r="D42" s="191">
        <f t="shared" si="7"/>
        <v>0</v>
      </c>
      <c r="E42" s="190"/>
      <c r="F42" s="191">
        <f t="shared" si="0"/>
        <v>0</v>
      </c>
      <c r="G42" s="190"/>
      <c r="H42" s="191">
        <f t="shared" si="1"/>
        <v>0</v>
      </c>
      <c r="I42" s="194">
        <f t="shared" si="8"/>
        <v>0</v>
      </c>
      <c r="J42" s="244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</row>
    <row r="43" spans="1:29" ht="12.75">
      <c r="A43" s="352"/>
      <c r="B43" s="89" t="s">
        <v>392</v>
      </c>
      <c r="C43" s="190">
        <v>0</v>
      </c>
      <c r="D43" s="191">
        <f t="shared" si="7"/>
        <v>0</v>
      </c>
      <c r="E43" s="190"/>
      <c r="F43" s="191">
        <f t="shared" si="0"/>
        <v>0</v>
      </c>
      <c r="G43" s="190"/>
      <c r="H43" s="191">
        <f t="shared" si="1"/>
        <v>0</v>
      </c>
      <c r="I43" s="194">
        <f t="shared" si="8"/>
        <v>0</v>
      </c>
      <c r="J43" s="244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</row>
    <row r="44" spans="1:29" ht="12.75">
      <c r="A44" s="351" t="s">
        <v>312</v>
      </c>
      <c r="B44" s="88" t="s">
        <v>407</v>
      </c>
      <c r="C44" s="190">
        <v>0</v>
      </c>
      <c r="D44" s="191">
        <f t="shared" si="7"/>
        <v>0</v>
      </c>
      <c r="E44" s="190"/>
      <c r="F44" s="191">
        <f t="shared" si="0"/>
        <v>0</v>
      </c>
      <c r="G44" s="190"/>
      <c r="H44" s="191">
        <f t="shared" si="1"/>
        <v>0</v>
      </c>
      <c r="I44" s="194">
        <f t="shared" si="8"/>
        <v>0</v>
      </c>
      <c r="J44" s="244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</row>
    <row r="45" spans="1:29" ht="12.75">
      <c r="A45" s="352"/>
      <c r="B45" s="89" t="s">
        <v>392</v>
      </c>
      <c r="C45" s="190">
        <v>0</v>
      </c>
      <c r="D45" s="191">
        <f t="shared" si="7"/>
        <v>0</v>
      </c>
      <c r="E45" s="190"/>
      <c r="F45" s="191">
        <f t="shared" si="0"/>
        <v>0</v>
      </c>
      <c r="G45" s="190"/>
      <c r="H45" s="191">
        <f t="shared" si="1"/>
        <v>0</v>
      </c>
      <c r="I45" s="194">
        <f t="shared" si="8"/>
        <v>0</v>
      </c>
      <c r="J45" s="244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</row>
    <row r="46" spans="1:29" s="91" customFormat="1" ht="12.75">
      <c r="A46" s="69"/>
      <c r="B46" s="90"/>
      <c r="C46" s="257"/>
      <c r="D46" s="258"/>
      <c r="E46" s="257"/>
      <c r="F46" s="258"/>
      <c r="G46" s="257"/>
      <c r="H46" s="258"/>
      <c r="I46" s="257"/>
      <c r="J46" s="259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</row>
    <row r="47" spans="1:29" ht="12.75">
      <c r="A47" s="353" t="s">
        <v>409</v>
      </c>
      <c r="B47" s="404"/>
      <c r="C47" s="194">
        <f>SUM(C17,C19,C21,C23,C27,C33,C35,C37,C39,C41,C43,C45)</f>
        <v>7797</v>
      </c>
      <c r="D47" s="191">
        <f>IF(AND(ISNUMBER(I47),I47&lt;&gt;0,ISNUMBER(C47)),C47/$I47,0)</f>
        <v>1</v>
      </c>
      <c r="E47" s="194">
        <f>SUM(E11,E13,E15,E17,E19,E21,E23,E25,E27,E29,E31,E33,E35,E37,E39,E41,E43,E45)</f>
        <v>0</v>
      </c>
      <c r="F47" s="191">
        <f>IF(AND(ISNUMBER(I47),I47&lt;&gt;0,ISNUMBER(E47)),E47/$I47,0)</f>
        <v>0</v>
      </c>
      <c r="G47" s="194">
        <f>SUM(G11,G13,G15,G17,G19,G21,G23,G25,G27,G29,G31,G33,G35,G37,G39,G41,G43,G45)</f>
        <v>0</v>
      </c>
      <c r="H47" s="191">
        <f>IF(AND(ISNUMBER(I47),I47&lt;&gt;0,ISNUMBER(G47)),G47/$I47,0)</f>
        <v>0</v>
      </c>
      <c r="I47" s="194">
        <f>SUM(I11,I13,I15,I17,I19,I21,I23,I25,I27,I29,I31,I33,I35,I37,I39,I41,I43,I45)</f>
        <v>7797</v>
      </c>
      <c r="J47" s="244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</row>
    <row r="48" spans="1:29" ht="12.75">
      <c r="A48" s="261"/>
      <c r="B48" s="261"/>
      <c r="C48" s="261"/>
      <c r="D48" s="261"/>
      <c r="E48" s="261"/>
      <c r="F48" s="262"/>
      <c r="G48" s="261"/>
      <c r="H48" s="261"/>
      <c r="I48" s="261"/>
      <c r="J48" s="244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</row>
    <row r="49" spans="1:29" ht="14.25">
      <c r="A49" s="92"/>
      <c r="B49" s="250"/>
      <c r="C49" s="250"/>
      <c r="D49" s="250"/>
      <c r="E49" s="250"/>
      <c r="F49" s="250"/>
      <c r="G49" s="250"/>
      <c r="H49" s="250"/>
      <c r="I49" s="250"/>
      <c r="J49" s="244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1:10" s="93" customFormat="1" ht="18">
      <c r="A50" s="166"/>
      <c r="B50" s="166"/>
      <c r="C50" s="166"/>
      <c r="D50" s="166"/>
      <c r="E50" s="166"/>
      <c r="F50" s="166"/>
      <c r="G50" s="166"/>
      <c r="H50" s="166"/>
      <c r="I50" s="166"/>
      <c r="J50" s="73"/>
    </row>
    <row r="51" spans="1:10" s="83" customFormat="1" ht="12.75">
      <c r="A51" s="166"/>
      <c r="B51" s="166"/>
      <c r="C51" s="166"/>
      <c r="D51" s="166"/>
      <c r="E51" s="166"/>
      <c r="F51" s="166"/>
      <c r="G51" s="166"/>
      <c r="H51" s="166"/>
      <c r="I51" s="166"/>
      <c r="J51" s="76"/>
    </row>
    <row r="52" spans="1:10" s="95" customFormat="1" ht="15.75">
      <c r="A52" s="166"/>
      <c r="B52" s="166"/>
      <c r="C52" s="166"/>
      <c r="D52" s="166"/>
      <c r="E52" s="166"/>
      <c r="F52" s="166"/>
      <c r="G52" s="166"/>
      <c r="H52" s="166"/>
      <c r="I52" s="166"/>
      <c r="J52" s="94"/>
    </row>
    <row r="53" spans="1:10" s="97" customFormat="1" ht="12.75">
      <c r="A53" s="166"/>
      <c r="B53" s="166"/>
      <c r="C53" s="166"/>
      <c r="D53" s="166"/>
      <c r="E53" s="166"/>
      <c r="F53" s="166"/>
      <c r="G53" s="166"/>
      <c r="H53" s="166"/>
      <c r="I53" s="166"/>
      <c r="J53" s="96"/>
    </row>
    <row r="54" spans="1:10" s="99" customFormat="1" ht="14.25">
      <c r="A54" s="166"/>
      <c r="B54" s="166"/>
      <c r="C54" s="166"/>
      <c r="D54" s="166"/>
      <c r="E54" s="166"/>
      <c r="F54" s="166"/>
      <c r="G54" s="166"/>
      <c r="H54" s="166"/>
      <c r="I54" s="166"/>
      <c r="J54" s="98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244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244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244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244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244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244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244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244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244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244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244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244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244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244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244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244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244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244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244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244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244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244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244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244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244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244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244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244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244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244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244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244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244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</row>
    <row r="89" spans="1:29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</row>
    <row r="90" spans="1:29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</row>
    <row r="91" spans="1:29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</row>
    <row r="92" spans="1:29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</row>
    <row r="93" spans="1:29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</row>
    <row r="94" spans="1:29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</row>
    <row r="95" spans="1:29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</row>
    <row r="96" spans="1:29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</row>
    <row r="97" spans="1:29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</row>
    <row r="98" spans="1:29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</row>
    <row r="99" spans="1:29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</row>
    <row r="100" spans="1:29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</row>
    <row r="101" spans="1:29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</row>
    <row r="102" spans="1:29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</row>
    <row r="103" spans="1:29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</row>
    <row r="104" spans="1:29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</row>
    <row r="105" spans="1:29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</row>
    <row r="106" spans="1:29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</row>
    <row r="107" spans="1:29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</row>
    <row r="108" spans="1:29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</row>
    <row r="109" spans="1:29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</row>
    <row r="110" spans="1:29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</row>
    <row r="111" spans="1:29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</row>
    <row r="112" spans="1:29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</row>
    <row r="113" spans="1:29" ht="12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</row>
    <row r="114" spans="1:29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</row>
    <row r="115" spans="1:29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</row>
    <row r="116" spans="1:29" ht="12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</row>
    <row r="117" spans="1:29" ht="12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</row>
    <row r="118" spans="1:29" ht="12.75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</row>
    <row r="119" spans="1:29" ht="12.75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</row>
    <row r="120" spans="1:29" ht="12.75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</row>
    <row r="121" spans="1:29" ht="12.75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</row>
    <row r="122" spans="1:29" ht="12.75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</row>
    <row r="123" spans="1:29" ht="12.75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</row>
    <row r="124" spans="1:29" ht="12.75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</row>
    <row r="125" spans="1:29" ht="12.75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</row>
    <row r="126" spans="1:29" ht="12.75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</row>
    <row r="127" spans="1:29" ht="12.75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</row>
    <row r="128" spans="1:29" ht="12.75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</row>
    <row r="129" spans="1:29" ht="12.75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</row>
    <row r="130" spans="1:29" ht="12.75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</row>
    <row r="131" spans="1:29" ht="12.75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</row>
  </sheetData>
  <mergeCells count="24">
    <mergeCell ref="A40:A41"/>
    <mergeCell ref="A42:A43"/>
    <mergeCell ref="A44:A45"/>
    <mergeCell ref="A47:B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9:B9"/>
    <mergeCell ref="A10:A11"/>
    <mergeCell ref="A12:A13"/>
    <mergeCell ref="A14:A15"/>
    <mergeCell ref="A6:B8"/>
    <mergeCell ref="C6:D6"/>
    <mergeCell ref="E6:F6"/>
    <mergeCell ref="G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FVM</dc:creator>
  <cp:keywords/>
  <dc:description/>
  <cp:lastModifiedBy>kuruczc</cp:lastModifiedBy>
  <cp:lastPrinted>2009-01-27T10:17:18Z</cp:lastPrinted>
  <dcterms:created xsi:type="dcterms:W3CDTF">2006-06-28T06:33:54Z</dcterms:created>
  <dcterms:modified xsi:type="dcterms:W3CDTF">2009-06-30T07:50:19Z</dcterms:modified>
  <cp:category/>
  <cp:version/>
  <cp:contentType/>
  <cp:contentStatus/>
</cp:coreProperties>
</file>