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55" yWindow="65506" windowWidth="9285" windowHeight="12915" tabRatio="800" firstSheet="10" activeTab="41"/>
  </bookViews>
  <sheets>
    <sheet name="Title" sheetId="1" r:id="rId1"/>
    <sheet name="Conventions" sheetId="2" r:id="rId2"/>
    <sheet name="Table stucture" sheetId="3" r:id="rId3"/>
    <sheet name="T.0.1" sheetId="4" r:id="rId4"/>
    <sheet name="T.O.2" sheetId="5" r:id="rId5"/>
    <sheet name="T.1" sheetId="6" r:id="rId6"/>
    <sheet name="T.2" sheetId="7" r:id="rId7"/>
    <sheet name="T.3" sheetId="8" r:id="rId8"/>
    <sheet name="T.4" sheetId="9" r:id="rId9"/>
    <sheet name="T.5.1" sheetId="10" r:id="rId10"/>
    <sheet name="T.5.2" sheetId="11" r:id="rId11"/>
    <sheet name="T.6" sheetId="12" r:id="rId12"/>
    <sheet name="A.1" sheetId="13" r:id="rId13"/>
    <sheet name="A.2" sheetId="14" r:id="rId14"/>
    <sheet name="B.1" sheetId="15" r:id="rId15"/>
    <sheet name="B.2" sheetId="16" r:id="rId16"/>
    <sheet name="C" sheetId="17" r:id="rId17"/>
    <sheet name="D.1" sheetId="18" r:id="rId18"/>
    <sheet name="D.2" sheetId="19" r:id="rId19"/>
    <sheet name="E.1" sheetId="20" r:id="rId20"/>
    <sheet name="E.2" sheetId="21" r:id="rId21"/>
    <sheet name="F" sheetId="22" r:id="rId22"/>
    <sheet name="G.1" sheetId="23" r:id="rId23"/>
    <sheet name="G.2" sheetId="24" r:id="rId24"/>
    <sheet name="H&amp;I.1" sheetId="25" r:id="rId25"/>
    <sheet name="I.2" sheetId="26" r:id="rId26"/>
    <sheet name="J&amp;K" sheetId="27" r:id="rId27"/>
    <sheet name="L&amp;M" sheetId="28" r:id="rId28"/>
    <sheet name="N&amp;O" sheetId="29" r:id="rId29"/>
    <sheet name="P&amp;Q" sheetId="30" r:id="rId30"/>
    <sheet name="R&amp;S" sheetId="31" r:id="rId31"/>
    <sheet name="T&amp;U&amp;V" sheetId="32" r:id="rId32"/>
    <sheet name="W" sheetId="33" r:id="rId33"/>
    <sheet name="Y" sheetId="34" r:id="rId34"/>
    <sheet name="X1&amp;X2" sheetId="35" r:id="rId35"/>
    <sheet name="Z" sheetId="36" r:id="rId36"/>
    <sheet name="AA" sheetId="37" r:id="rId37"/>
    <sheet name="AB" sheetId="38" r:id="rId38"/>
    <sheet name="AC" sheetId="39" r:id="rId39"/>
    <sheet name="T7" sheetId="40" r:id="rId40"/>
    <sheet name="ANNEX 1" sheetId="41" r:id="rId41"/>
    <sheet name="ANNEX 2" sheetId="42" r:id="rId42"/>
  </sheets>
  <externalReferences>
    <externalReference r:id="rId45"/>
  </externalReferences>
  <definedNames>
    <definedName name="_xlnm.Print_Area" localSheetId="24">'H&amp;I.1'!$A$1:$R$34</definedName>
    <definedName name="_xlnm.Print_Area" localSheetId="25">'I.2'!$A$1:$I$24</definedName>
    <definedName name="_xlnm.Print_Area" localSheetId="31">'T&amp;U&amp;V'!$A$1:$H$28</definedName>
    <definedName name="_xlnm.Print_Area" localSheetId="8">'T.4'!$A$1:$K$189</definedName>
    <definedName name="_xlnm.Print_Area" localSheetId="9">'T.5.1'!$A$1:$I$47</definedName>
    <definedName name="_xlnm.Print_Area" localSheetId="10">'T.5.2'!$A$1:$O$47</definedName>
    <definedName name="_xlnm.Print_Area" localSheetId="35">'Z'!$A$1:$F$13</definedName>
  </definedNames>
  <calcPr fullCalcOnLoad="1"/>
</workbook>
</file>

<file path=xl/sharedStrings.xml><?xml version="1.0" encoding="utf-8"?>
<sst xmlns="http://schemas.openxmlformats.org/spreadsheetml/2006/main" count="1784" uniqueCount="729">
  <si>
    <t>7: vegyes állattartás</t>
  </si>
  <si>
    <t>Egyebek</t>
  </si>
  <si>
    <t>9 : nem besorolható gazdaságok</t>
  </si>
  <si>
    <t>MEGJEGYZÉSEK</t>
  </si>
  <si>
    <t>255 HUF / EUR</t>
  </si>
  <si>
    <t xml:space="preserve">In table No. T.1 </t>
  </si>
  <si>
    <t>A14-18, the title is not translated correctly. It should be population (népesség).</t>
  </si>
  <si>
    <t xml:space="preserve">A19-22 (Aktív népesség) The data is not including unemployments, only employments. </t>
  </si>
  <si>
    <r>
      <t>T. 4. e.1, h.1 és i.1.  soraiban</t>
    </r>
    <r>
      <rPr>
        <sz val="10"/>
        <rFont val="Arial CE"/>
        <family val="0"/>
      </rPr>
      <t xml:space="preserve"> ezer ha-ban megadott értékek</t>
    </r>
  </si>
  <si>
    <t>Termelői csoportok termelési szektor szerint</t>
  </si>
  <si>
    <t>Gyümölcsök*, zöldségek* és burgonya</t>
  </si>
  <si>
    <t>Erdészeti termékek</t>
  </si>
  <si>
    <t>Halászati termékek</t>
  </si>
  <si>
    <t>* csak akkor kell feltüntetni a táblázatban, ha a vidékfejlesztés keretében finanszírozzák</t>
  </si>
  <si>
    <t xml:space="preserve">p. A mezőgazdasági és a mezőgazdasághoz közel álló tevékenységek diverzifikációja sokféle tevékenység lehetővé tétele érdekében, </t>
  </si>
  <si>
    <t>illetve alternatív bevételi források létesítése érdekében</t>
  </si>
  <si>
    <r>
      <t>T.4. x.1., x.2. sorokban</t>
    </r>
    <r>
      <rPr>
        <sz val="10"/>
        <rFont val="Arial CE"/>
        <family val="0"/>
      </rPr>
      <t xml:space="preserve"> feltüntetett két támogatási típust egy jogcmként hajtjuk végre, ezért vannak olyan kérelmek, amelyek mindkét intézkedés-típusra vonatkoznak, ezért a megadott kérelemszám duplikáltan tartalmazza azokat. </t>
    </r>
    <r>
      <rPr>
        <sz val="10"/>
        <color indexed="14"/>
        <rFont val="Arial CE"/>
        <family val="0"/>
      </rPr>
      <t>(2005-ben jóváhagyott kérelmek száma összesen: 531 db.)</t>
    </r>
  </si>
  <si>
    <r>
      <t>T. 4. ac sor első sora:</t>
    </r>
    <r>
      <rPr>
        <sz val="10"/>
        <rFont val="Arial CE"/>
        <family val="0"/>
      </rPr>
      <t xml:space="preserve">  2004. évi kérelmek alapján jóváhagyott 7 termelői csoport közül 2005. évi kifizetési kérelme alapján 6 termelői csoport került jóváhagyásra.</t>
    </r>
  </si>
  <si>
    <t>FT</t>
  </si>
  <si>
    <r>
      <t>T. 4. ac sor második sora + ac tábla első sora:</t>
    </r>
    <r>
      <rPr>
        <sz val="10"/>
        <rFont val="Arial CE"/>
        <family val="0"/>
      </rPr>
      <t xml:space="preserve">  2004. évi kérelmek alapján jóváhagyott 7 termelői csoport közül 2005. évi kifizetési kérelme alapján 6 termelői csoport került jóváhagyásra.</t>
    </r>
    <r>
      <rPr>
        <sz val="10"/>
        <color indexed="10"/>
        <rFont val="Arial CE"/>
        <family val="0"/>
      </rPr>
      <t xml:space="preserve"> </t>
    </r>
    <r>
      <rPr>
        <sz val="10"/>
        <color indexed="14"/>
        <rFont val="Arial CE"/>
        <family val="0"/>
      </rPr>
      <t>A vállalt közkiadás tartalmazza a 2004-ben benyújtott támogatási kérelmek első évre vonatkozó támogatási igényét (442 ezer euró), valamint ugyanezen kérelmezők közül 6 termelői csoport második évre vonatkozó kifizetési kérelme alapján megállapított támogatási összegét (489 ezer euró), mivel mindkét összeg 2005. évben került jóváhagyásra és kifizetésre.</t>
    </r>
  </si>
  <si>
    <r>
      <t>T. 4. ac. sor második sora + ac tábla összesen sora:</t>
    </r>
    <r>
      <rPr>
        <sz val="10"/>
        <rFont val="Arial CE"/>
        <family val="0"/>
      </rPr>
      <t xml:space="preserve"> a vállalt közkiadás összege csak becsülhető, mivel az adott évi támogatási összeget a termelői csoport előző évi árbevétele alapján kell meghatározni </t>
    </r>
    <r>
      <rPr>
        <sz val="10"/>
        <color indexed="10"/>
        <rFont val="Arial CE"/>
        <family val="0"/>
      </rPr>
      <t>(Ha a táblázatban 1 éves adatot tűntetünk fel, akkor ez a megjegyzés nem releváns!!!)</t>
    </r>
  </si>
  <si>
    <r>
      <t xml:space="preserve">T. 5. x. 1., </t>
    </r>
    <r>
      <rPr>
        <b/>
        <sz val="10"/>
        <color indexed="14"/>
        <rFont val="Arial"/>
        <family val="2"/>
      </rPr>
      <t xml:space="preserve">x.2. </t>
    </r>
    <r>
      <rPr>
        <b/>
        <sz val="10"/>
        <rFont val="Arial"/>
        <family val="2"/>
      </rPr>
      <t>sor</t>
    </r>
    <r>
      <rPr>
        <b/>
        <sz val="10"/>
        <color indexed="14"/>
        <rFont val="Arial"/>
        <family val="2"/>
      </rPr>
      <t>ok</t>
    </r>
    <r>
      <rPr>
        <b/>
        <sz val="10"/>
        <rFont val="Arial"/>
        <family val="2"/>
      </rPr>
      <t>ban</t>
    </r>
    <r>
      <rPr>
        <sz val="10"/>
        <rFont val="Arial CE"/>
        <family val="0"/>
      </rPr>
      <t xml:space="preserve"> feltüntetett két támogatási típust egy jogcmként hajtjuk végre, ezért vannak olyan kérelmek, amelyek mindkét intézkedés-típusra vonatkoznak, ezért a megadott kérelemszám duplikáltan tartalmazza azokat. </t>
    </r>
    <r>
      <rPr>
        <sz val="10"/>
        <color indexed="14"/>
        <rFont val="Arial CE"/>
        <family val="0"/>
      </rPr>
      <t>(Jóváhagyott kérelmek száma összese: 531 db.)</t>
    </r>
  </si>
  <si>
    <r>
      <t xml:space="preserve">T. 5. ac. sor első sora: </t>
    </r>
    <r>
      <rPr>
        <sz val="10"/>
        <rFont val="Arial CE"/>
        <family val="0"/>
      </rPr>
      <t xml:space="preserve"> 2004. évi kérelmek alapján jóváhagyott 7 termelői csoport közül 2005. évi kifizetési kérelme alapján 6 termelői csoport került jóváhagyásra.</t>
    </r>
  </si>
  <si>
    <r>
      <t>T. 5. ac sor második sora:</t>
    </r>
    <r>
      <rPr>
        <sz val="10"/>
        <rFont val="Arial CE"/>
        <family val="0"/>
      </rPr>
      <t xml:space="preserve">  2004. évi kérelmek alapján jóváhagyott 7 termelői csoport közül 2005. évi kifizetési kérelme alapján 6 termelői csoport került jóváhagyásra.</t>
    </r>
    <r>
      <rPr>
        <sz val="10"/>
        <color indexed="10"/>
        <rFont val="Arial CE"/>
        <family val="0"/>
      </rPr>
      <t xml:space="preserve"> </t>
    </r>
    <r>
      <rPr>
        <sz val="10"/>
        <color indexed="14"/>
        <rFont val="Arial CE"/>
        <family val="0"/>
      </rPr>
      <t>A vállalt közkiadás tartalmazza a 2004-ben benyújtott támogatási kérelmek első évre vonatkozó támogatási igényét (442 ezer euró), valamint ugyanezen kérelmezők közül 6 termelői csoport második évre vonatkozó kifizetési kérelme alapján megállapított támogatási összegét (489 ezer euró), mivel mindkét összeg 2005. évben került jóváhagyásra és kifizetésre.</t>
    </r>
  </si>
  <si>
    <r>
      <t>T. 5. ac. sor második sora:</t>
    </r>
    <r>
      <rPr>
        <sz val="10"/>
        <rFont val="Arial CE"/>
        <family val="0"/>
      </rPr>
      <t xml:space="preserve"> a vállalt közkiadás összege csak becsülhető, mivel az adott évi támogatási összeget a termelői csoport előző évi árbevétele alapján kell meghatározni </t>
    </r>
    <r>
      <rPr>
        <sz val="10"/>
        <color indexed="10"/>
        <rFont val="Arial CE"/>
        <family val="0"/>
      </rPr>
      <t>(Ha a táblázatban 1 éves adatot tűntetünk fel, akkor ez a megjegyzés nem releváns!!!)</t>
    </r>
  </si>
  <si>
    <r>
      <t>T. 6. ac. sora:</t>
    </r>
    <r>
      <rPr>
        <sz val="10"/>
        <rFont val="Arial CE"/>
        <family val="0"/>
      </rPr>
      <t xml:space="preserve"> a vállalt közkiadás összege csak becsülhető, mivel az adott évi támogatási összeget a termelői csoport előző évi árbevétele alapján kell meghatározni </t>
    </r>
    <r>
      <rPr>
        <sz val="10"/>
        <color indexed="10"/>
        <rFont val="Arial CE"/>
        <family val="0"/>
      </rPr>
      <t>(Ha a táblázatban 1 éves adatot tűntetünk fel, akkor ez a megjegyzés nem releváns!!!)</t>
    </r>
  </si>
  <si>
    <r>
      <t>T. 6. ac sora:</t>
    </r>
    <r>
      <rPr>
        <sz val="10"/>
        <rFont val="Arial CE"/>
        <family val="0"/>
      </rPr>
      <t xml:space="preserve">  2004. évi kérelmek alapján jóváhagyott 7 termelői csoport közül 2005. évi kifizetési kérelme alapján 6 termelői csoport került jóváhagyásra.</t>
    </r>
    <r>
      <rPr>
        <sz val="10"/>
        <color indexed="10"/>
        <rFont val="Arial CE"/>
        <family val="0"/>
      </rPr>
      <t xml:space="preserve"> </t>
    </r>
    <r>
      <rPr>
        <sz val="10"/>
        <color indexed="14"/>
        <rFont val="Arial CE"/>
        <family val="0"/>
      </rPr>
      <t>A vállalt közkiadás tartalmazza a 2004-ben benyújtott támogatási kérelmek első évre vonatkozó támogatási igényét (442 ezer euró), valamint ugyanezen kérelmezők közül 6 termelői csoport második évre vonatkozó kifizetési kérelme alapján megállapított támogatási összegét (489 ezer euró), mivel mindkét összeg 2005. évben került jóváhagyásra és kifizetésre.</t>
    </r>
  </si>
  <si>
    <r>
      <t>x2 összesen sor:</t>
    </r>
    <r>
      <rPr>
        <sz val="10"/>
        <rFont val="Arial CE"/>
        <family val="0"/>
      </rPr>
      <t xml:space="preserve"> tekintettel arra, hogy vannak olyan kérelmek, amelyek mind környezetvédelmi, mind pedig állatjóléti célú beruházásra vonatkozó támogatási igényt is tartalmaznak, a megadott keretszám duplikáltan tartalmazza ezeket a kérelmeket </t>
    </r>
    <r>
      <rPr>
        <sz val="10"/>
        <color indexed="14"/>
        <rFont val="Arial CE"/>
        <family val="0"/>
      </rPr>
      <t>(állatjóléti és környezetvédelmi célú támogatási igényt egyaránt tartalmazó kérelmek száma: 15 db)</t>
    </r>
  </si>
  <si>
    <t>2004.06.23-i változat</t>
  </si>
  <si>
    <t>(FRSTD)</t>
  </si>
  <si>
    <t>II. rész</t>
  </si>
  <si>
    <t>A VIDÉKFEJLESZTÉSI PROGRAMOZÁS FELÜGYELETÉNEK EGYSÉGES MUTATÓIT TARTALMAZÓ TÁBLÁZATOK</t>
  </si>
  <si>
    <t>RDP</t>
  </si>
  <si>
    <t>2000-2006</t>
  </si>
  <si>
    <t>Felhasznált jelölések</t>
  </si>
  <si>
    <t>a. Színjelek</t>
  </si>
  <si>
    <t>Ki kell tölteni</t>
  </si>
  <si>
    <t>(világos türkiz)</t>
  </si>
  <si>
    <t>A program automatikusan kiszámolja</t>
  </si>
  <si>
    <t>(világoskék)</t>
  </si>
  <si>
    <t>Üresen kell hagyni</t>
  </si>
  <si>
    <t>(sárga)</t>
  </si>
  <si>
    <t>b. Kódjelek</t>
  </si>
  <si>
    <t>Nem alkalmazható</t>
  </si>
  <si>
    <t>NP</t>
  </si>
  <si>
    <t>Alkalmazható, de (még) nem hajtották végre</t>
  </si>
  <si>
    <t>NI</t>
  </si>
  <si>
    <t>Nincs számadat</t>
  </si>
  <si>
    <t>NA</t>
  </si>
  <si>
    <t>c. Országkódok</t>
  </si>
  <si>
    <t>d. Programtípusok</t>
  </si>
  <si>
    <t>AUSZTRIA</t>
  </si>
  <si>
    <t>AT</t>
  </si>
  <si>
    <t>Vidékfejlesztési program (Garanciarészleg)</t>
  </si>
  <si>
    <t>BELGIUM</t>
  </si>
  <si>
    <t>BE</t>
  </si>
  <si>
    <t>RDP modulációval (külön kezelendő)</t>
  </si>
  <si>
    <t>RDPmod</t>
  </si>
  <si>
    <t>CIPRUS</t>
  </si>
  <si>
    <t>CY</t>
  </si>
  <si>
    <t>Az 1. célkitűzés alá tartozó programba tartozó vidékfejlesztési intézkedések (Orientációs Részleg)</t>
  </si>
  <si>
    <t>Obj1</t>
  </si>
  <si>
    <t>CSEH KÖZTÁRSASÁG</t>
  </si>
  <si>
    <t>CZ</t>
  </si>
  <si>
    <t>A 2. célkitűzés alá tartozó programba tartozó vidékfejlesztési intézkedések (Garanciarészleg)</t>
  </si>
  <si>
    <t>Obj2</t>
  </si>
  <si>
    <t>DÁNIA</t>
  </si>
  <si>
    <t>DK</t>
  </si>
  <si>
    <t>EGYESÜLT KIRÁLYSÁG</t>
  </si>
  <si>
    <t>GB</t>
  </si>
  <si>
    <t>e. Régiókódok</t>
  </si>
  <si>
    <t>ÉSZTORSZÁG</t>
  </si>
  <si>
    <t>EE</t>
  </si>
  <si>
    <t>Lásd a magyarázó iránymutatásokat</t>
  </si>
  <si>
    <t>FINNORSZÁG</t>
  </si>
  <si>
    <t>FI</t>
  </si>
  <si>
    <t>FRANCIAORSZÁG</t>
  </si>
  <si>
    <t>FR</t>
  </si>
  <si>
    <t>GÖRÖGORSZÁG</t>
  </si>
  <si>
    <t>GR</t>
  </si>
  <si>
    <t>HOLLANDIA</t>
  </si>
  <si>
    <t>NL</t>
  </si>
  <si>
    <t>ÍRORSZÁG</t>
  </si>
  <si>
    <t>IE</t>
  </si>
  <si>
    <t>LENGYELORSZÁG</t>
  </si>
  <si>
    <t>PL</t>
  </si>
  <si>
    <t>LETTORSZÁG</t>
  </si>
  <si>
    <t>LV</t>
  </si>
  <si>
    <t>LITVÁNIA</t>
  </si>
  <si>
    <t>LT</t>
  </si>
  <si>
    <t>LUXEMBURG</t>
  </si>
  <si>
    <t>LU</t>
  </si>
  <si>
    <t>MAGYARORSZÁG</t>
  </si>
  <si>
    <t>HU</t>
  </si>
  <si>
    <t>MÁLTA</t>
  </si>
  <si>
    <t>MT</t>
  </si>
  <si>
    <t>NÉMETORSZÁG</t>
  </si>
  <si>
    <t>DE</t>
  </si>
  <si>
    <t>OLASZORSZÁG</t>
  </si>
  <si>
    <t>IT</t>
  </si>
  <si>
    <t>PORTUGÁLIA</t>
  </si>
  <si>
    <t>PT</t>
  </si>
  <si>
    <t>SPANYOLORSZÁG</t>
  </si>
  <si>
    <t>ES</t>
  </si>
  <si>
    <t>SVÉDORSZÁG</t>
  </si>
  <si>
    <t>SE</t>
  </si>
  <si>
    <t>SZLOVÁKIA</t>
  </si>
  <si>
    <t>SK</t>
  </si>
  <si>
    <t>SZLOVÉNIA</t>
  </si>
  <si>
    <t>SI</t>
  </si>
  <si>
    <t>Vidékfejlesztési felügyeleti mutatók táblázatai</t>
  </si>
  <si>
    <t>kód</t>
  </si>
  <si>
    <t>Általános táblázatok</t>
  </si>
  <si>
    <t>T.0.1.</t>
  </si>
  <si>
    <t>Háttérinformáció</t>
  </si>
  <si>
    <t>T.0.2.</t>
  </si>
  <si>
    <t>Programozott intézkedések</t>
  </si>
  <si>
    <t>T.1.</t>
  </si>
  <si>
    <t>A programozási terület sajátosságai</t>
  </si>
  <si>
    <t>T.2.</t>
  </si>
  <si>
    <t>A programozási terület földhasználata</t>
  </si>
  <si>
    <t>T.3.</t>
  </si>
  <si>
    <t>A mezőgazdasági üzemek profilja a programozási területen</t>
  </si>
  <si>
    <t>T.4.</t>
  </si>
  <si>
    <t>Előrejelzések</t>
  </si>
  <si>
    <t>T.5.</t>
  </si>
  <si>
    <t>A támogatási intézkedések földrajzi megoszlása</t>
  </si>
  <si>
    <t>T.5.1.</t>
  </si>
  <si>
    <t>Az 1. és a 2. célkitűzés alá tartozó és az azokon kívül eső területek szerint</t>
  </si>
  <si>
    <t>T.5.2.</t>
  </si>
  <si>
    <t>Az 1257/1999/EK rendelet 16-20. cikkeiben meghatározott területek szerint</t>
  </si>
  <si>
    <t>T.6.</t>
  </si>
  <si>
    <t>Pénzügyi felügyelet</t>
  </si>
  <si>
    <t>Intézkedési táblázatok</t>
  </si>
  <si>
    <t>a.</t>
  </si>
  <si>
    <t>Mezőgazdasági üzemekbe történő beruházás (I. fejezet, 4-7. cikk)</t>
  </si>
  <si>
    <t>a.1.</t>
  </si>
  <si>
    <t>A termelés típusa szerinti lebontás</t>
  </si>
  <si>
    <t>a.2.</t>
  </si>
  <si>
    <t>A beruházás típusa szerinti lebontás</t>
  </si>
  <si>
    <t>b.</t>
  </si>
  <si>
    <t>Fiatal gazdálkodók tevékenységének megkezdése (II. fejezet, 8. cikk)</t>
  </si>
  <si>
    <t>b.1.</t>
  </si>
  <si>
    <t>Induló támogatás termelési típus szerint</t>
  </si>
  <si>
    <t>b.2.</t>
  </si>
  <si>
    <t>Kérelmek korkategória szerint</t>
  </si>
  <si>
    <t>c.</t>
  </si>
  <si>
    <t>c. Képzés (III. fejezet, 9. cikk)</t>
  </si>
  <si>
    <t>d.</t>
  </si>
  <si>
    <t>d. Korengedményes nyugdíj (IV. fejezet, 10-12. cikk)</t>
  </si>
  <si>
    <t>d.1.</t>
  </si>
  <si>
    <t>d.1. Kedvezményezett-típus</t>
  </si>
  <si>
    <t>d.2.</t>
  </si>
  <si>
    <t>Korkategória szerinti új kérelmek</t>
  </si>
  <si>
    <t>e.</t>
  </si>
  <si>
    <t>Hátrányos helyzetű térségek és környezetvédelmi korlátozások által érintett térségek (V. fejezet, 13-21. cikk)</t>
  </si>
  <si>
    <t>e.1.</t>
  </si>
  <si>
    <t>Hátrányos helyzetű térségek (mezőgazdasági üzemek, melyek meghatározó LFA-besorolásuk szerint kompenzációs támogatásban részesülnek)</t>
  </si>
  <si>
    <t>e.2.</t>
  </si>
  <si>
    <t>Környezetvédelmi korlátozások által érintett térségek (a 16. cikk szerinti kifizetésekben részesülő gazdaságok)</t>
  </si>
  <si>
    <t>f.</t>
  </si>
  <si>
    <t>Agrár-környezetvédelem és állatjólét (VI. fejezet, 22-24. cikk)</t>
  </si>
  <si>
    <t>g.</t>
  </si>
  <si>
    <t>A mezőgazdasági termékek feldolgozásának és forgalomba hozatalának javítása (VII. fejezet, 25-28. cikk)</t>
  </si>
  <si>
    <t>g.1.</t>
  </si>
  <si>
    <t>Lebontás szektor szerint</t>
  </si>
  <si>
    <t>g.2.</t>
  </si>
  <si>
    <t>Lebontás a beruházás célkitűzése szerint</t>
  </si>
  <si>
    <t>h.</t>
  </si>
  <si>
    <t>Mezőgazdasági földterület erdősítése (VIII. fejezet, 31. cikk)</t>
  </si>
  <si>
    <t>i.</t>
  </si>
  <si>
    <t>Egyéb erdősítési intézkedések (VIII. fejezet, 30. és 32. cikk)</t>
  </si>
  <si>
    <t>i.1.</t>
  </si>
  <si>
    <t>Egyéb erdősítés (VIII. fejezet, 30. cikk, 1. francia bekezdés)</t>
  </si>
  <si>
    <t>i.2.</t>
  </si>
  <si>
    <t xml:space="preserve">(30. cikk, egyéb francia bekezdések és 32. cikk) </t>
  </si>
  <si>
    <t>j.-w.</t>
  </si>
  <si>
    <t>A vidéki térségek alkalmazkodásának és fejlődésének elősegítése (IX. fejezet, 33. cikk)</t>
  </si>
  <si>
    <t>j.</t>
  </si>
  <si>
    <t>Talajjavítás</t>
  </si>
  <si>
    <t>k.</t>
  </si>
  <si>
    <t>Tagosítás</t>
  </si>
  <si>
    <t>l.</t>
  </si>
  <si>
    <t>Gazdaságok tehermentesítésére és ügyvezetésére irányuló szolgáltatások bevezetése, mezőgazdasági tanácsadó és külterjesítési szolgáltatások</t>
  </si>
  <si>
    <t>m.</t>
  </si>
  <si>
    <t>Minőségi mezőgazdasági termékek forgalmazása, ideértve a minőségi rendszerek létrehozását is</t>
  </si>
  <si>
    <t>n.</t>
  </si>
  <si>
    <t>A vidéki gazdaság és lakosság számára nyújtott alapszolgáltatások</t>
  </si>
  <si>
    <t>o.</t>
  </si>
  <si>
    <t>Falumegújítás és -fejlesztés, valamint a vidéki kulturális örökség védelme és megőrzése</t>
  </si>
  <si>
    <t>p.</t>
  </si>
  <si>
    <t>A mezőgazdasági és a mezőgazdasághoz közel álló tevékenységek diverzifikációja sokféle tevékenység lehetővé tétele érdekében, illetve alternatív bevételi források létesítése érdekében</t>
  </si>
  <si>
    <t>q.</t>
  </si>
  <si>
    <t>Mezőgazdasági vízkészlet-gazdálkodás</t>
  </si>
  <si>
    <t>r.</t>
  </si>
  <si>
    <t>A mezőgazdaság fejlesztéséhez kapcsolódó infrastruktúra fejlesztése és bővítése</t>
  </si>
  <si>
    <t>s.</t>
  </si>
  <si>
    <t>Idegenforgalmi és kézműipari tevékenységek ösztönzése</t>
  </si>
  <si>
    <t>t.</t>
  </si>
  <si>
    <t>A mezőgazdasággal, erdészettel és tájrendezéssel, valamint az állatok kíméletének fokozásával kapcsolatos környezetvédelem</t>
  </si>
  <si>
    <t>u.</t>
  </si>
  <si>
    <t>A természeti katasztrófák által sújtott mezőgazdasági termelési potenciál helyreállítása, valamint megfelelő megelőző eszközök bevezetése</t>
  </si>
  <si>
    <t>v.</t>
  </si>
  <si>
    <t>Pénzügyi tervezés</t>
  </si>
  <si>
    <t>w.</t>
  </si>
  <si>
    <t>Az integrált vidékfejlesztési stratégiák helyi partnerek által történő igazgatása</t>
  </si>
  <si>
    <t>x.</t>
  </si>
  <si>
    <t>Kötelező előírások végrehajtása (Va. fejezet, 21a-c. cikk és a 740/2004 rendelet, 1. cikk (2))</t>
  </si>
  <si>
    <t>x.1.</t>
  </si>
  <si>
    <t xml:space="preserve">Kötelező előírások végrehajtása (Va. fejezet, 21a-c. cikk) </t>
  </si>
  <si>
    <t>x.2.</t>
  </si>
  <si>
    <t>Kötelező előírások végrehajtása (740/2004 rendelet, 1. cikk (2))</t>
  </si>
  <si>
    <t>y.</t>
  </si>
  <si>
    <t>A mezőgazdasági tanácsadó szolgáltatások igénybevétele (Va. fejezet, 21d. cikk)</t>
  </si>
  <si>
    <t>z.</t>
  </si>
  <si>
    <t>Részvétel az élelmiszer-minőségi rendszerekben (VIa. fejezet, 24. cikk)</t>
  </si>
  <si>
    <t>aa.</t>
  </si>
  <si>
    <t>A minőségi termékek támogatása (VIa. fejezet, 24. cikk)</t>
  </si>
  <si>
    <t>ab.</t>
  </si>
  <si>
    <t>Szerkezetátalakítás alatt álló, részben önellátó mezőgazdasági üzemek részére nyújtott támogatás (IXa. fejezet, 33b. cikk)</t>
  </si>
  <si>
    <t>ac.</t>
  </si>
  <si>
    <t>Termelői csoportok (IXa. fejezet, 33d. cikk)</t>
  </si>
  <si>
    <t>ad.</t>
  </si>
  <si>
    <t>LEADER+ típus intézkedés (33. cikk f)</t>
  </si>
  <si>
    <t>Vegyes táblázat</t>
  </si>
  <si>
    <t>T.7.</t>
  </si>
  <si>
    <t>Az agrár-környezetvédelmi szerződések és a Natura 2000 szerinti mezőgazdasági terület: az agrár-környezetvédelmi vagy kompenzációs támogatási kifizetésekben részesülő MHT aránya</t>
  </si>
  <si>
    <t>T.0.1. Háttérinformáció</t>
  </si>
  <si>
    <t>Programtípus</t>
  </si>
  <si>
    <t>Ország:</t>
  </si>
  <si>
    <t>Régió:</t>
  </si>
  <si>
    <t>Obj 1.</t>
  </si>
  <si>
    <t>A beszámoló éve:</t>
  </si>
  <si>
    <t>Programazonosító:</t>
  </si>
  <si>
    <t>Kapcsolattartó:</t>
  </si>
  <si>
    <t>név</t>
  </si>
  <si>
    <t>Dr. Maácz Miklós,</t>
  </si>
  <si>
    <t>intézmény</t>
  </si>
  <si>
    <t>Földművelésügyi és Vidékfejlesztési Minisztérium</t>
  </si>
  <si>
    <t>e-mail</t>
  </si>
  <si>
    <t>MaaczM@fvm.hu</t>
  </si>
  <si>
    <t>telefon</t>
  </si>
  <si>
    <t>0036-1-301-4829</t>
  </si>
  <si>
    <t>T.0.2. Programozott intézkedések</t>
  </si>
  <si>
    <t>táblázatok</t>
  </si>
  <si>
    <t>státusz</t>
  </si>
  <si>
    <t>a. Mezőgazdasági üzemekbe történő beruházás (I. fejezet, 4-7. cikk)</t>
  </si>
  <si>
    <t>a.1. és a.2.</t>
  </si>
  <si>
    <t>b. Fiatal gazdálkodók tevékenységének megkezdése (II. fejezet, 8. cikk)</t>
  </si>
  <si>
    <t>b.1. és b.2.</t>
  </si>
  <si>
    <t>d.1. és d.2.</t>
  </si>
  <si>
    <t>e.1. Hátrányos helyzetű térségek (V. fejezet, 13-20. cikk)</t>
  </si>
  <si>
    <t>X</t>
  </si>
  <si>
    <t>e.2 Környezetvédelmi korlátozások által érintett térségek (V. fejezet, 16. cikk)</t>
  </si>
  <si>
    <t>f. Agrár-környezetvédelem és állatjólét (VI. fejezet, 22-24. cikk)</t>
  </si>
  <si>
    <t>g. A mezőgazdasági termékek feldolgozásának és forgalomba hozatalának javítása (VII. fejezet, 25-28. cikk)</t>
  </si>
  <si>
    <t>g.1. és g.2.</t>
  </si>
  <si>
    <t>i.1. Egyéb erdősítés (VIII. fejezet, 30. cikk, 1. francia bekezdés)</t>
  </si>
  <si>
    <t>i.2. Egyéb erdősítési intézkedések (VIII. fejezet, 30. cikk, egyéb francia bekezdések és 32. cikk)</t>
  </si>
  <si>
    <t>j. Talajjavítás és k.Tagosítás (IX. fejezet, 33. cikk).</t>
  </si>
  <si>
    <t>j. és k.</t>
  </si>
  <si>
    <t>l. Gazdaságok tehermentesítésére és ügyvezetésére irányuló szolgáltatások bevezetése, mezőgazdasági tanácsadó és külterjesítési szolgáltatások (IX. fejezet, 33. cikk)</t>
  </si>
  <si>
    <t>l. és m.</t>
  </si>
  <si>
    <t>m. Minőségi mezőgazdasági termékek forgalmazása, a minőségi rendszerek létrehozását is beleértve (IX. fejezet, 33. cikk)</t>
  </si>
  <si>
    <t>n. A vidéki gazdaság és lakosság számára nyújtott alapszolgáltatások (IX. fejezet, 33. cikk)</t>
  </si>
  <si>
    <t>n. és o.</t>
  </si>
  <si>
    <t>o. Falumegújítás és -fejlesztés, valamint a vidéki kulturális örökség védelme és megőrzése (IX. fejezet, 33. cikk)</t>
  </si>
  <si>
    <t>p. A mezőgazdasági és a mezőgazdasághoz közel álló tevékenységek diverzifikációja sokféle tevékenység lehetővé tétele érdekében, illetve alternatív bevételi források létesítése érdekében (IX. fejezet, 33. cikk)</t>
  </si>
  <si>
    <t>p. és q.</t>
  </si>
  <si>
    <t>q. Mezőgazdasági vízkészlet-gazdálkodás (IX. fejezet, 33. cikk)</t>
  </si>
  <si>
    <t>r. A mezőgazdaság fejlesztéséhez kapcsolódó infrastruktúra fejlesztése és bővítése (IX. fejezet, 33. cikk)</t>
  </si>
  <si>
    <t>r. és s.</t>
  </si>
  <si>
    <t>s. Idegenforgalmi és kézműipari tevékenységek ösztönzése (IX. fejezet, 33. cikk)</t>
  </si>
  <si>
    <t>t. A mezőgazdasággal, erdészettel és tájrendezéssel, valamint az állatok kíméletének fokozásával kapcsolatos környezetvédelem (IX. fejezet, 33. cikk)</t>
  </si>
  <si>
    <t>t. és u. és v.</t>
  </si>
  <si>
    <t>u. A természeti katasztrófák által sújtott mezőgazdasági termelési potenciál helyreállítása, valamint megfelelő megelőző eszközök bevezetése (IX. fejezet, 33. cikk)</t>
  </si>
  <si>
    <t>v. Pénzügyi tervezés (IX. fejezet, 33. cikk)</t>
  </si>
  <si>
    <t>w. Az integrált vidékfejlesztési stratégiák helyi partnerek által történő igazgatása (IX. fejezet, 33. cikk)</t>
  </si>
  <si>
    <t xml:space="preserve">x.1. Kötelező előírások végrehajtása (Va. fejezet, 21a-c. cikk) </t>
  </si>
  <si>
    <t>x.2. Kötelező előírások végrehajtása (740/2004 rendelet, 1. cikk (2))</t>
  </si>
  <si>
    <t>y. A mezőgazdasági tanácsadó szolgáltatások igénybevétele (Va. fejezet, 21d. cikk)</t>
  </si>
  <si>
    <t>z. Részvétel az élelmiszer-minőségi rendszerekben (VIa. fejezet, 24. cikk)</t>
  </si>
  <si>
    <t>aa. A minőségi termékek támogatása (VIa. fejezet, 24. cikk)</t>
  </si>
  <si>
    <t>ab. Szerkezetátalakítás alatt álló, részben önellátó mezőgazdasági üzemek részére nyújtott támogatás (IXa. fejezet, 33b. cikk)</t>
  </si>
  <si>
    <t>ac. Termelői csoportok (IXa. fejezet, 33d. cikk)</t>
  </si>
  <si>
    <t>ad. LEADER + típusintézkedés (33. cikk f)</t>
  </si>
  <si>
    <t>T.1. A programozási terület sajátosságai</t>
  </si>
  <si>
    <t>Mutató</t>
  </si>
  <si>
    <t>Referenciaév</t>
  </si>
  <si>
    <t>Az egy főre jutó GDP (EUR)</t>
  </si>
  <si>
    <t xml:space="preserve">GDP (a nemzeti átlag százalékában) </t>
  </si>
  <si>
    <t>A mezőgazdaság részesedése a GDP-ben (%)</t>
  </si>
  <si>
    <t>Egy főre jutó átlagjövedelem (EUR)</t>
  </si>
  <si>
    <t>városi népesség</t>
  </si>
  <si>
    <t>vidéki népesség</t>
  </si>
  <si>
    <t>mezőgazdasági népesség</t>
  </si>
  <si>
    <t>összes</t>
  </si>
  <si>
    <t>Népsűrűség (lakos/km²)</t>
  </si>
  <si>
    <t>Migrációs egyensúly (nettó eredmény, ezer főre)</t>
  </si>
  <si>
    <t>teljes programozási terület</t>
  </si>
  <si>
    <t>vidéki területek</t>
  </si>
  <si>
    <t>Népsűrűség (ezer lakos)</t>
  </si>
  <si>
    <t>városi</t>
  </si>
  <si>
    <t>vidéki</t>
  </si>
  <si>
    <t>melyből gazdálkodó</t>
  </si>
  <si>
    <t>melyből részmunkaidős gazdálkodó</t>
  </si>
  <si>
    <t>Aktív népesség (ezer fő)</t>
  </si>
  <si>
    <t>Munkanélküliségi ráta (%)</t>
  </si>
  <si>
    <t>Nők foglalkoztatási rátája (az aktív népesség százalékában)</t>
  </si>
  <si>
    <t>Férfiak foglalkoztatási rátája (az aktív népesség százalékában)</t>
  </si>
  <si>
    <t>Fiatalok foglalkoztatási rátája (az aktív népesség százalékában)</t>
  </si>
  <si>
    <t>T.2. A programozási terület földhasználata</t>
  </si>
  <si>
    <t>ezer ha</t>
  </si>
  <si>
    <t>a MHT %-a</t>
  </si>
  <si>
    <t>az összes %-a</t>
  </si>
  <si>
    <t>Szántóterület</t>
  </si>
  <si>
    <t>Állandó kultúrák</t>
  </si>
  <si>
    <t>Állandó legelő</t>
  </si>
  <si>
    <t>Teljes MHT</t>
  </si>
  <si>
    <t>Erdők és más fás területek</t>
  </si>
  <si>
    <t>Egyéb felhasználás</t>
  </si>
  <si>
    <t>ÖSSZESEN</t>
  </si>
  <si>
    <t>T.3. A mezőgazdasági üzemek profilja a programozási területen</t>
  </si>
  <si>
    <t>Referenciaév:</t>
  </si>
  <si>
    <t>Fő termelési típus</t>
  </si>
  <si>
    <t>Mezőgazdasági üzemek száma (ezer)</t>
  </si>
  <si>
    <t>Mezőgazdasági hasznosítású terület (ezer ha)</t>
  </si>
  <si>
    <t>Számosállategység (ezer)</t>
  </si>
  <si>
    <t>A gazdálkodók száma (ezer)</t>
  </si>
  <si>
    <t>Összesen</t>
  </si>
  <si>
    <t>gazdálkodók &lt; 40</t>
  </si>
  <si>
    <t>%</t>
  </si>
  <si>
    <t>gazdálkodók ≥ 55</t>
  </si>
  <si>
    <t>Szántóföldi növénytermesztés</t>
  </si>
  <si>
    <t>Kertészet</t>
  </si>
  <si>
    <t>Szőlészet</t>
  </si>
  <si>
    <t>Gyümölcstermesztés</t>
  </si>
  <si>
    <t>Olajbogyó-termesztés</t>
  </si>
  <si>
    <t>Egyéb üzemek (beleértve a vegyes üzemeket is)</t>
  </si>
  <si>
    <t>Tejtermelés</t>
  </si>
  <si>
    <t>Szarvasmarhanevelés és -hizlalás</t>
  </si>
  <si>
    <t>Sertéstartás</t>
  </si>
  <si>
    <t>Baromfitartás</t>
  </si>
  <si>
    <t>Élőállat-tartás egyéb formái</t>
  </si>
  <si>
    <t>Egyéb (nem besorolható)</t>
  </si>
  <si>
    <t>T.4. Előrejelzési táblázat</t>
  </si>
  <si>
    <t>Intézkedés</t>
  </si>
  <si>
    <t>Táblázat</t>
  </si>
  <si>
    <t>Kért információ</t>
  </si>
  <si>
    <t>Jóváhagyott kérelmek száma</t>
  </si>
  <si>
    <t>Összes támogatható költség (ezer EUR)</t>
  </si>
  <si>
    <t>A vállalt közkiadás összege (ezer EUR)</t>
  </si>
  <si>
    <t>melyből EMOGA</t>
  </si>
  <si>
    <t>Képzés (III. fejezet, 9. cikk)</t>
  </si>
  <si>
    <t>Korengedményes nyugdíj (IV. fejezet, 10-12. cikk)</t>
  </si>
  <si>
    <t>Új megállapodások száma</t>
  </si>
  <si>
    <t>Felszabadított hektárok száma (ezer ha)</t>
  </si>
  <si>
    <t>Támogatott mezőgazdasági üzemek száma</t>
  </si>
  <si>
    <t>Támogatott hektárok száma (ezer ha)</t>
  </si>
  <si>
    <t>mezőgazdasági üzemek száma</t>
  </si>
  <si>
    <t>támogatott hektárok száma (ezer ha)</t>
  </si>
  <si>
    <t>Új szerződések száma</t>
  </si>
  <si>
    <t>Támogatott hektárok száma</t>
  </si>
  <si>
    <t>Támogatott számosállategységek száma</t>
  </si>
  <si>
    <t>Mezőgazdasági földterület erdősítése (VIII. fejezet, 31. cikk) és i.1 Egyéb erdősítés (VIII. fejezet, 30. cikk, 1. francia bekezdés)</t>
  </si>
  <si>
    <t>h. &amp; i.1.</t>
  </si>
  <si>
    <t>támogatott terület (ezer ha)</t>
  </si>
  <si>
    <t>Egyéb erdősítési intézkedések (VIII. fejezet, 30. cikk, 2-5. francia bekezdés)</t>
  </si>
  <si>
    <t>i.2 .</t>
  </si>
  <si>
    <t>Egyéb erdősítési intézkedések (VIII. fejezet, 32. cikk)</t>
  </si>
  <si>
    <t>Talajjavítás (IX. fejezet, 33. cikk)</t>
  </si>
  <si>
    <t>j. &amp; k.</t>
  </si>
  <si>
    <t>Tagosítás (IX. fejezet, 33. cikk)</t>
  </si>
  <si>
    <t>Gazdaságok tehermentesítésére és ügyvezetésére irányuló szolgáltatások bevezetése és mezőgazdasági tanácsadó és külterjesítési szolgáltatások (IX. fejezet, 33. cikk)</t>
  </si>
  <si>
    <t>l. &amp; m.</t>
  </si>
  <si>
    <t>Minőségi mezőgazdasági termékek forgalmazása (IX. fejezet 33. cikk)</t>
  </si>
  <si>
    <t>A vidéki gazdaság és lakosság számára nyújtott alapszolgáltatások (IX. fejezet, 33. cikk)</t>
  </si>
  <si>
    <t>n. &amp; o.</t>
  </si>
  <si>
    <t>Falumegújítás és -fejlesztés, valamint a vidéki kulturális örökség védelme és megőrzése (IX. fejezet, 33. cikk)</t>
  </si>
  <si>
    <t>A mezőgazdasági és a mezőgazdasághoz közel álló tevékenységek diverzifikációja sokféle tevékenység lehetővé tétele érdekében, illetve alternatív bevételi források létesítése érdekében (IX. fejezet, 33. cikk)</t>
  </si>
  <si>
    <t>p. &amp; q.</t>
  </si>
  <si>
    <t>Mezőgazdasági vízkészlet-gazdálkodás (IX. fejezet, 33. cikk)</t>
  </si>
  <si>
    <t>A mezőgazdaság fejlesztéséhez kapcsolódó infrastruktúra fejlesztése és bővítése (IX. fejezet, 33. cikk)</t>
  </si>
  <si>
    <t>r. &amp; s.</t>
  </si>
  <si>
    <t>Idegenforgalmi és kézműipari tevékenységek ösztönzése (IX. fejezet, 33. cikk)</t>
  </si>
  <si>
    <t>A mezőgazdasággal, erdészettel és tájrendezéssel, valamint az állatok kíméletének fokozásával kapcsolatos környezetvédelem (IX. fejezet, 33. cikk)</t>
  </si>
  <si>
    <t>t .&amp; u. &amp; v.</t>
  </si>
  <si>
    <t>A természeti katasztrófák által sújtott mezőgazdasági termelési potenciál helyreállítása, valamint megfelelő megelőző eszközök bevezetése (IX. fejezet, 33. cikk)</t>
  </si>
  <si>
    <t>t. &amp; u. &amp; v.</t>
  </si>
  <si>
    <t>Pénzügyi tervezés (IX. fejezet, 33. cikk)</t>
  </si>
  <si>
    <t>Az integrált vidékfejlesztési stratégiák helyi partnerek által történő igazgatása (IX. fejezet, 33. cikk)</t>
  </si>
  <si>
    <t>Jóváhagyott kérelmek száma (új)</t>
  </si>
  <si>
    <t>Valamennyi intézkedés összesen</t>
  </si>
  <si>
    <t>T.5. A támogatás földrajzi megoszlása</t>
  </si>
  <si>
    <t>T.5.1. Az 1. és a 2. célkitűzés alá tartozó és az azokon kívül eső területek szerint</t>
  </si>
  <si>
    <r>
      <t>Intézkedések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(zárójelben a 1257/1999/EK rendelet hivatkozott cikkei)</t>
    </r>
  </si>
  <si>
    <t>1. célkitűzés szerinti terület</t>
  </si>
  <si>
    <t>2. célkitűzés szerinti terület</t>
  </si>
  <si>
    <t>Az 1. és 2. célkitűzésen kívül eső terület</t>
  </si>
  <si>
    <t>a</t>
  </si>
  <si>
    <t xml:space="preserve">b =a/g </t>
  </si>
  <si>
    <t>c</t>
  </si>
  <si>
    <t xml:space="preserve">  d = c/g</t>
  </si>
  <si>
    <t>e</t>
  </si>
  <si>
    <t>f = e/g</t>
  </si>
  <si>
    <t>g =a+c+e</t>
  </si>
  <si>
    <t>Mezőgazdasági üzemek teljes száma</t>
  </si>
  <si>
    <t>a. Mezőgazdasági üzemekbe történő beruházás (4-7. cikk)</t>
  </si>
  <si>
    <t>Vállalt közkiadás (ezer EUR)</t>
  </si>
  <si>
    <t>b. Fiatal gazdálkodók tevékenységének megkezdése (8. cikk)</t>
  </si>
  <si>
    <t>c. Képzés (9. cikk)</t>
  </si>
  <si>
    <t>d. Korengedményes nyugdíj (10-12. cikk)</t>
  </si>
  <si>
    <t>Megállapodások száma</t>
  </si>
  <si>
    <t>e.1 Hátrányos helyzetű térségek (13-20. cikk)</t>
  </si>
  <si>
    <t>Támogatott gazdaságok száma</t>
  </si>
  <si>
    <t>e.2 Környezetvédelmi korlátozások által érintett térségek (13-20. cikk)</t>
  </si>
  <si>
    <t>f. Agrár-környezetvédelem és állatjólét (22-24. cikk)</t>
  </si>
  <si>
    <t>Szerződések száma</t>
  </si>
  <si>
    <t>g. A mezőgazdasági termékek feldolgozásának és forgalomba hozatalának javítása (25-28. cikk)</t>
  </si>
  <si>
    <t>h. Mezőgazdasági földterület erdősítése (31. cikk) (telepítési költségek)</t>
  </si>
  <si>
    <t>i. Egyéb erdősítés (30. és 32. cikk) (i.1 és i.2)</t>
  </si>
  <si>
    <t>j-w. A vidéki térségek alkalmazkodásának és fejlődésének elősegítése (IX. fejezet, 33. cikk)</t>
  </si>
  <si>
    <t xml:space="preserve">x.1 Kötelező előírások végrehajtása (Va. fejezet, 21a-c. cikk) </t>
  </si>
  <si>
    <t>Jóváhagyott kérelmek összes száma</t>
  </si>
  <si>
    <t>x.2  Kötelező előírások végrehajtása (740/2004 rendelet, 1. cikk (2))</t>
  </si>
  <si>
    <t>Teljes vállalt közkiadás</t>
  </si>
  <si>
    <t>T.5.2. A 1257/1999/EK rendelet 16-20. cikkeiben meghatározott területek szerint</t>
  </si>
  <si>
    <t>Intézkedések</t>
  </si>
  <si>
    <t>Normális terület</t>
  </si>
  <si>
    <t>Hátrányos helyzetű térségek</t>
  </si>
  <si>
    <t>Hegyvidéki térségek</t>
  </si>
  <si>
    <t>Egyéb kedvezőtlen helyzetű térségek</t>
  </si>
  <si>
    <t>Egyedi hátrányok által érintett térségek</t>
  </si>
  <si>
    <t>Összes LFA</t>
  </si>
  <si>
    <t>b=a/k</t>
  </si>
  <si>
    <t>d=c/k</t>
  </si>
  <si>
    <t>f=e/k</t>
  </si>
  <si>
    <t>g</t>
  </si>
  <si>
    <t>h=g/k</t>
  </si>
  <si>
    <t>i</t>
  </si>
  <si>
    <t>j=i/k</t>
  </si>
  <si>
    <t>k=a+i</t>
  </si>
  <si>
    <t>A mezőgazdasági üzemek összes száma</t>
  </si>
  <si>
    <t>ab. Semi-subsistence farms undergoing restructuring (Ch.IXa, art.33b)</t>
  </si>
  <si>
    <t>T.6. Pénzügyi felügyelet</t>
  </si>
  <si>
    <t>A kedvezményezett által viselt teljes költségek (ezer EUR)</t>
  </si>
  <si>
    <t>Melyből EMOGA</t>
  </si>
  <si>
    <t>1. célkitűzés</t>
  </si>
  <si>
    <t>2. célkitűzés</t>
  </si>
  <si>
    <t>Nem 1. és 2. célkitűzés</t>
  </si>
  <si>
    <t>j. Talajjavítás (33. cikk)</t>
  </si>
  <si>
    <t>k. Tagosítás (33. cikk)</t>
  </si>
  <si>
    <t>l. Gazdaságok tehermentesítésére és ügyvezetésére irányuló szolgáltatások bevezetése, mezőgazdasági tanácsadó és külterjesítési szolgáltatások (33. cikk)</t>
  </si>
  <si>
    <t>m. Minőségi mezőgazdasági termékek forgalmazása, a minőségi rendszerek létrehozását is beleértve (33. cikk)</t>
  </si>
  <si>
    <t>n. A vidéki gazdaság és lakosság számára nyújtott alapszolgáltatások (33. cikk)</t>
  </si>
  <si>
    <t>o. Falumegújítás és -fejlesztés, valamint a vidéki kulturális örökség védelme és megőrzése (33. cikk)</t>
  </si>
  <si>
    <t>p. A mezőgazdasági és a mezőgazdasághoz közel álló tevékenységek diverzifikációja sokféle tevékenység lehetővé tétele érdekében, illetve alternatív bevételi források létesítése érdekében (33. cikk)</t>
  </si>
  <si>
    <t>q. Mezőgazdasági vízkészlet-gazdálkodás (33. cikk)</t>
  </si>
  <si>
    <t>r. A mezőgazdaság fejlesztéséhez kapcsolódó infrastruktúra fejlesztése és bővítése (33. cikk)</t>
  </si>
  <si>
    <t>s. Idegenforgalmi és kézműipari tevékenységek ösztönzése (33. cikk)</t>
  </si>
  <si>
    <t>t. A mezőgazdasággal, erdészettel és tájrendezéssel, valamint az állatok kíméletének fokozásával kapcsolatos környezetvédelem (33. cikk)</t>
  </si>
  <si>
    <t>u. A természeti katasztrófák által sújtott mezőgazdasági termelési potenciál helyreállítása, valamint megfelelő megelőző eszközök bevezetése (33. cikk)</t>
  </si>
  <si>
    <t>v. Pénzügyi tervezés (33. cikk)</t>
  </si>
  <si>
    <t>w. Az integrált vidékfejlesztési stratégiák helyi partnerek által történő igazgatása (33. cikk)</t>
  </si>
  <si>
    <t>Előrejelzés (összesen)</t>
  </si>
  <si>
    <t>a.  Mezőgazdasági üzemekbe történő beruházás (I. fejezet, 4-7. cikk).</t>
  </si>
  <si>
    <t>a.1. A termelés típusa szerinti lebontás</t>
  </si>
  <si>
    <t>A fő termelési típus</t>
  </si>
  <si>
    <t>A jóváhagyott alkalmazások száma</t>
  </si>
  <si>
    <t>A "zöld beruházások"-nak juttatott összes támogatható költség százaléka</t>
  </si>
  <si>
    <t>átlagos támogatásintenzitás a támogatható költség százalékában</t>
  </si>
  <si>
    <t>A kedvezményezett által viselt összes költség (ezer EUR)</t>
  </si>
  <si>
    <t>melyből fiatal gazdálkodók</t>
  </si>
  <si>
    <t>Előrejelzés (az összesre)</t>
  </si>
  <si>
    <t>a.2. A beruházás típusa szerinti lebontás</t>
  </si>
  <si>
    <t>A beruházás típusa</t>
  </si>
  <si>
    <t>Épületek</t>
  </si>
  <si>
    <t>melyből</t>
  </si>
  <si>
    <t>Állatszállás (szarvasmarha)</t>
  </si>
  <si>
    <t>Sertésólak</t>
  </si>
  <si>
    <t>Egyéb élőállatszállások</t>
  </si>
  <si>
    <t>Üvegházak és kapcsolódó felszerelések</t>
  </si>
  <si>
    <t>Egyéb mezőgazdasági épületek</t>
  </si>
  <si>
    <t>Plant and mobile equipment</t>
  </si>
  <si>
    <t>Élőállat-vásárlás</t>
  </si>
  <si>
    <t>Mezőgazdasági ültetvények</t>
  </si>
  <si>
    <t>A mezőgazdasági termékek gyártására és közvetlen értékesítésére szolgáló létesítmények</t>
  </si>
  <si>
    <t>A tevékenységeknek az üzemben történő diverzifikációjára szolgáló létesítmények</t>
  </si>
  <si>
    <t>Egyéb</t>
  </si>
  <si>
    <t>b. Fiatal gazdálkodók tevékenységének megkezdése (II. fejezet, 8. cikk).</t>
  </si>
  <si>
    <t>b.1. Induló támogatás termelési típus szerint</t>
  </si>
  <si>
    <t>A jóváhagyott kérelmek száma</t>
  </si>
  <si>
    <t>A támogatás átlagos összege (EUR)</t>
  </si>
  <si>
    <t>A vállalt közkiadás összege</t>
  </si>
  <si>
    <t>Egyszeri támogatás (ezer EUR)</t>
  </si>
  <si>
    <t>Kamattámogatás (ezer EUR)</t>
  </si>
  <si>
    <t>Összesen (ezer EUR)</t>
  </si>
  <si>
    <t>melyből EMOGA (ezer EUR)</t>
  </si>
  <si>
    <t>Előrejelzés</t>
  </si>
  <si>
    <t>b.2. Kérelmek korkategória szerint</t>
  </si>
  <si>
    <t>... &lt; 25 éves</t>
  </si>
  <si>
    <t>25 ≤... &lt; 30 éves</t>
  </si>
  <si>
    <t>30 ≤... &lt; 35 éves</t>
  </si>
  <si>
    <t>35 ≤... &lt; 40 éves</t>
  </si>
  <si>
    <t>összesen</t>
  </si>
  <si>
    <t>Célkitűzés</t>
  </si>
  <si>
    <t>Résztvevők száma</t>
  </si>
  <si>
    <t>A képzési napok átlagos száma résztvevőnként</t>
  </si>
  <si>
    <t>A kedvezményezettek által viselt összes költség (ezer EUR)</t>
  </si>
  <si>
    <t>Résztvevő</t>
  </si>
  <si>
    <t>Szervező</t>
  </si>
  <si>
    <t>Felkészítés a termelés minőségi irányváltására</t>
  </si>
  <si>
    <t>Felkészítés olyan termelési módszerek alkalmazására, amelyek összeegyeztethetők a tájkép megőrzésével és gazdagításával, a környezet védelmével, a higiéniai és az állatok kíméletére vonatkozó előírásokkal</t>
  </si>
  <si>
    <t>Egy gazdaságilag életképes mezőgazdasági üzem működtetéséhez szükséges szakismeretek megszerzése</t>
  </si>
  <si>
    <t>Felkészítés az erdők gazdasági, ökológiai, illetve társadalmi funkcióit továbbfejlesztő erdőgazdálkodási gyakorlat alkalmazására</t>
  </si>
  <si>
    <t>A támogatás kedvezményezettje</t>
  </si>
  <si>
    <t>A megállapodások száma</t>
  </si>
  <si>
    <t>melyből új kérelem</t>
  </si>
  <si>
    <t>Felszabaduló föld hektárban</t>
  </si>
  <si>
    <t>A kifizetések átlagos összege (EUR)</t>
  </si>
  <si>
    <t>Vállalt közkiadás összege (ezer EUR)</t>
  </si>
  <si>
    <t>mezőgazdasági hasznosításra</t>
  </si>
  <si>
    <t>melyből új</t>
  </si>
  <si>
    <t>nem mezőgazdasági hasznosításra</t>
  </si>
  <si>
    <t>Gazdálkodók</t>
  </si>
  <si>
    <t>Mezőgazdasági dolgozók</t>
  </si>
  <si>
    <t>A 2079/92 szerinti régi kötelezettségvállalások</t>
  </si>
  <si>
    <t>d.2.  Korkategória szerinti új kérelmek</t>
  </si>
  <si>
    <t>A jóváhagyott új kérelmek száma</t>
  </si>
  <si>
    <t xml:space="preserve">55 ≤... ≤ 60 éves </t>
  </si>
  <si>
    <t>60 &lt;... ≤ 65 éves</t>
  </si>
  <si>
    <t>&gt; 65 éves</t>
  </si>
  <si>
    <t>e. Hátrányos helyzetű térségek és környezetvédelmi korlátozások által érintett térségek (V. fejezet, 13-20. cikk)</t>
  </si>
  <si>
    <t>e.1. Hátrányos helyzetű térségek (mezőgazdasági üzemek, melyek meghatározó LFA-besorolásuk szerint kompenzációs támogatásban részesülnek)</t>
  </si>
  <si>
    <t>Térségtípus</t>
  </si>
  <si>
    <t>A kompenzációs támogatásban részesülő hektárok száma (ezer ha)</t>
  </si>
  <si>
    <t>üzemenként</t>
  </si>
  <si>
    <t>ha-nként</t>
  </si>
  <si>
    <t>melyből Natura 2000 terület</t>
  </si>
  <si>
    <t>Előrejelzés (összes)</t>
  </si>
  <si>
    <t>e.2. Környezetvédelmi korlátozások által érintett térségek (a 16. cikk szerinti kifizetésekben részesülő gazdaságok)</t>
  </si>
  <si>
    <t>A 16. cikk szerinti kifizetésekben részesülő hektráok száma (ezer ha)</t>
  </si>
  <si>
    <t xml:space="preserve"> LFA-k</t>
  </si>
  <si>
    <t>nem LFA-k</t>
  </si>
  <si>
    <t>Cselekvés</t>
  </si>
  <si>
    <t>melyből új szerződés</t>
  </si>
  <si>
    <t>hektárok száma</t>
  </si>
  <si>
    <t>Átlagos támogatás ha-nként (EUR)</t>
  </si>
  <si>
    <t>szerződés szerint</t>
  </si>
  <si>
    <t>biogazdálkodás</t>
  </si>
  <si>
    <t>egynyári növények</t>
  </si>
  <si>
    <t>évelő növények (szakosított)</t>
  </si>
  <si>
    <t>egyéb</t>
  </si>
  <si>
    <r>
      <t>egyéb inputcsökkentés</t>
    </r>
    <r>
      <rPr>
        <sz val="10"/>
        <rFont val="Arial"/>
        <family val="2"/>
      </rPr>
      <t xml:space="preserve"> (beleértve az integrált termelést is)</t>
    </r>
  </si>
  <si>
    <t>vetésforgó</t>
  </si>
  <si>
    <t>külterjesítés</t>
  </si>
  <si>
    <t>táj/természet (megőrzés, helyreállítás, létesítés)</t>
  </si>
  <si>
    <t xml:space="preserve">a génerózió által veszélyeztetett növényfajták </t>
  </si>
  <si>
    <t>egyéb cselekvések</t>
  </si>
  <si>
    <t>számosállategységek száma</t>
  </si>
  <si>
    <t>Átlagos támogatás SZÁE-nként (EUR)</t>
  </si>
  <si>
    <t>A tenyésztésből történő kivonás veszélye által fenyegetett fajták</t>
  </si>
  <si>
    <t>szarvarmarha</t>
  </si>
  <si>
    <t>juh</t>
  </si>
  <si>
    <t>kecske</t>
  </si>
  <si>
    <t>lófélék</t>
  </si>
  <si>
    <t>sertés</t>
  </si>
  <si>
    <t>baromfi</t>
  </si>
  <si>
    <t>vegyes</t>
  </si>
  <si>
    <t>Állatjólét</t>
  </si>
  <si>
    <t>ÖSSZESEN (a teljes intézkedés)</t>
  </si>
  <si>
    <r>
      <t>Előrejelzés</t>
    </r>
    <r>
      <rPr>
        <i/>
        <sz val="10"/>
        <rFont val="Arial"/>
        <family val="2"/>
      </rPr>
      <t xml:space="preserve"> (a teljes intézkedés)</t>
    </r>
  </si>
  <si>
    <t>Régi kötelezettségvállalások (2078/92)</t>
  </si>
  <si>
    <t>hektárok/számosállategységek száma</t>
  </si>
  <si>
    <t>Átlagos támogatés ha-nként/SZÁE-nként (EUR)</t>
  </si>
  <si>
    <t>növényi termékek/egyéb</t>
  </si>
  <si>
    <t>melyből biogazdálkodás</t>
  </si>
  <si>
    <t>veszélyeztetett fajták</t>
  </si>
  <si>
    <t>g.1. Lebontás szektor szerint</t>
  </si>
  <si>
    <t>Fő szektor</t>
  </si>
  <si>
    <t>a "zöld beruházások"-nak juttatott támogathato költségek százaléka</t>
  </si>
  <si>
    <t>Hús</t>
  </si>
  <si>
    <t>Tej és tejtermékek</t>
  </si>
  <si>
    <t>Tojás és baromfi</t>
  </si>
  <si>
    <t>Egyéb állati termékek</t>
  </si>
  <si>
    <t>Gabona</t>
  </si>
  <si>
    <t>Cukor</t>
  </si>
  <si>
    <t>Olajnövények</t>
  </si>
  <si>
    <t>Fehérjenövények</t>
  </si>
  <si>
    <t>Borok és szeszes italok</t>
  </si>
  <si>
    <t>Zöldség és gyümölcs</t>
  </si>
  <si>
    <t>Virágok és növények</t>
  </si>
  <si>
    <t>Magvak</t>
  </si>
  <si>
    <t>Burgonya</t>
  </si>
  <si>
    <t>Egyéb növényi termékek</t>
  </si>
  <si>
    <t>Többszörös hasznosítású termékek</t>
  </si>
  <si>
    <t>Egyéb termékek</t>
  </si>
  <si>
    <t>melyből biotermék</t>
  </si>
  <si>
    <t>g.2.  Lebontás a beruházás célkitűzése szerint</t>
  </si>
  <si>
    <t>Fő célkitűzés</t>
  </si>
  <si>
    <t>A termelésnek az előrelátható piaci trendekhez történő igazítása</t>
  </si>
  <si>
    <t>A mezőgazdasági termékek számára új értékesítési csatornák kialakításának ösztönzése</t>
  </si>
  <si>
    <t>Az értékesítési csatornák javítása, illetve ésszerűsítése</t>
  </si>
  <si>
    <t>A feldolgozási eljárások javítása, illetve ésszerűsítése</t>
  </si>
  <si>
    <t>A termékek külső megjelenésének és csomagolásának javítása</t>
  </si>
  <si>
    <t>A melléktermékek vagy hulladékok jobb hasznosításának vagy megsemmisítésének ösztönzése</t>
  </si>
  <si>
    <t>Új technológiák alkalmazása</t>
  </si>
  <si>
    <t>Innovatív beruházások előnyben részesítése</t>
  </si>
  <si>
    <t>A minőség javítása és felügyelete</t>
  </si>
  <si>
    <t>Az egészségügyi feltételek javítása és felügyelete</t>
  </si>
  <si>
    <t>A környezet védelme</t>
  </si>
  <si>
    <t>h. Mezőgazdasági földterület erdősítése (VIII. fejezet, 31. cikk) és i.1 Egyéb erdősítés (VIII. fejezet, 30. cikk, 1. francia bekezdés)</t>
  </si>
  <si>
    <t>h. Mezőgazdasági földterület erdősítése (31. cikk)</t>
  </si>
  <si>
    <t>Támogatástípus</t>
  </si>
  <si>
    <t>megállapodások száma</t>
  </si>
  <si>
    <t>Támogatott terület (ezer ha)</t>
  </si>
  <si>
    <t>melyből új (ezer ha)</t>
  </si>
  <si>
    <t>A támogatás ha-nkénti átlagos összege (EUR)</t>
  </si>
  <si>
    <t>Gondozási költségek</t>
  </si>
  <si>
    <t>Bevételkiesés</t>
  </si>
  <si>
    <t>Régi kötelezettségvállalások 2080/92</t>
  </si>
  <si>
    <t>Telepítési költségek fafajták szerint:</t>
  </si>
  <si>
    <t>Magán</t>
  </si>
  <si>
    <t>Állami</t>
  </si>
  <si>
    <t>Tűlevelűek</t>
  </si>
  <si>
    <t>Lomblevelűek</t>
  </si>
  <si>
    <t>Vegyes ültetvények (&gt; 25% másodlagos fajták esetén)</t>
  </si>
  <si>
    <t>Gyors növésű ültetvények</t>
  </si>
  <si>
    <t>i.1. Egyéb erdősítés (30. cikk, 1. francia bekezdés)</t>
  </si>
  <si>
    <t>Teljes erdősítés (h + i; telepítési költségek)</t>
  </si>
  <si>
    <t>Előrejelzés (teljes erdősítés)</t>
  </si>
  <si>
    <t xml:space="preserve">i.2. (30. cikk, egyéb francia bekezdések és 32. cikk) </t>
  </si>
  <si>
    <t>30. cikk  (2-5. francia bekezdés)</t>
  </si>
  <si>
    <t>Beruházás, amelynek célja az erdők gazdasági, ökológiai vagy társadalmi értékének jelentős növelése</t>
  </si>
  <si>
    <t>az erdészeti termékek betakarítását, feldolgozását és forgalmazását szolgáló beruházás</t>
  </si>
  <si>
    <t>Erdészeti termékek hasznosítása és forgalmazása tekintetében új lehetőségek kialakításának előmozdítása</t>
  </si>
  <si>
    <t>Erdőbirtokossági társulatok létrehozása</t>
  </si>
  <si>
    <t xml:space="preserve">Erdészeti termelési potenciál helyreállítása </t>
  </si>
  <si>
    <t>Erdőtüzek megakadályozása</t>
  </si>
  <si>
    <t>32. cikk</t>
  </si>
  <si>
    <t>Közérdekű erdők ökológiai stabilitásának megőrzése és javítása</t>
  </si>
  <si>
    <t>Tűzvédelmi pászták mezőgazdasági intézkedések révén történő fenntartása (ha-ekvivalens)</t>
  </si>
  <si>
    <t>ÖSSZESEN (Egyéb erdősítés: i.1és i.2 táblázatok)</t>
  </si>
  <si>
    <t xml:space="preserve"> j.-w.  A vidéki térségek alkalmazkodásának és fejlődésének elősegítése (IX. fejezet, 33. cikk)</t>
  </si>
  <si>
    <t>j. Talajjavítás</t>
  </si>
  <si>
    <t>A hektárok száma</t>
  </si>
  <si>
    <t>k. Tagosítás</t>
  </si>
  <si>
    <t>l. Gazdaságok tehermentesítésére és ügyvezetésére irányuló szolgáltatások bevezetése* (IX. fejezet 33. cikk)</t>
  </si>
  <si>
    <t>Gazdaságok tehermentesítésére irányuló szolgáltatások</t>
  </si>
  <si>
    <t>Gazdaságok ügyvezetésére irányuló szolgáltatások</t>
  </si>
  <si>
    <t>Mezőgazdasági tanácsadó és külterjesítési szolgáltatások</t>
  </si>
  <si>
    <t>* A 10 új tagállam esetében a mezőgazdasági tanácsadó és külterjesítési szolgáltatásokat is fel kell tüntetni</t>
  </si>
  <si>
    <t>m. Minőségi mezőgazdasági termékek forgalmazása (IX. fejezet 33. cikk)</t>
  </si>
  <si>
    <t>Minőségi mezőgazdasági termékek forgalmazása</t>
  </si>
  <si>
    <t xml:space="preserve"> -  melyből a minőségi rendszerek létrehozása</t>
  </si>
  <si>
    <t>n. A vidéki gazdaság és lakosság számára nyújtott alapszolgáltatások</t>
  </si>
  <si>
    <t>melyből (3 fő kategória):</t>
  </si>
  <si>
    <t>o. Falumegújítás és -fejlesztés, valamint a vidéki kulturális örökség védelme és megőrzése</t>
  </si>
  <si>
    <t>Falumegújítás és -fejlesztés</t>
  </si>
  <si>
    <t>A vidéki kulturális örökség védelme és megőrzése</t>
  </si>
  <si>
    <t>agrárturizmus</t>
  </si>
  <si>
    <t>q. Mezőgazdasági vízkészlet-gazdálkodás</t>
  </si>
  <si>
    <t>Öntözés</t>
  </si>
  <si>
    <t>r. A mezőgazdaság fejlesztéséhez kapcsolódó infrastruktúra fejlesztése és bővítése</t>
  </si>
  <si>
    <t>s. Idegenforgalmi és kézműipari tevékenységek ösztönzése</t>
  </si>
  <si>
    <t>Idegenforgalmi tevékenységek</t>
  </si>
  <si>
    <t>Kézműipari tevékenységek</t>
  </si>
  <si>
    <t xml:space="preserve"> j.-w. A vidéki térségek alkalmazkodásának és fejlődésének elősegítése (IX. fejezet, 33. cikk)</t>
  </si>
  <si>
    <t>t. a mezőgazdasággal, erdészettel és tájrendezéssel, valamint az állatok kíméletének fokozásával kapcsolatos környezetvédelem</t>
  </si>
  <si>
    <t>Környezetvédelem</t>
  </si>
  <si>
    <t>Az állatok kíméletének fokozása</t>
  </si>
  <si>
    <t>u. A természeti katasztrófák által sújtott mezőgazdasági termelési potenciál helyreállítása, valamint megfelelő megelőző eszközök bevezetése</t>
  </si>
  <si>
    <t>A mezőgazdasági termelési potenciál helyreállítása</t>
  </si>
  <si>
    <t>megfelelő megelőző eszközök bevezetése</t>
  </si>
  <si>
    <t>v. Pénzügyi tervezés</t>
  </si>
  <si>
    <t>w. Az integrált vidékfejlesztési stratégiák helyi partnerek által történő igazgatása - (IX. fejezet, 33. cikk)</t>
  </si>
  <si>
    <t>A mezőgazdasági tanácsadó szolgáltatások igénybevétele</t>
  </si>
  <si>
    <t>x. Kötelező előírások végrehajtása (Va. fejezet, 21a-c. cikk és a 740/2004 rendelet, 1. cikk (2))</t>
  </si>
  <si>
    <t>Nem beruházási típusú támogatás</t>
  </si>
  <si>
    <t>Környezet</t>
  </si>
  <si>
    <t>Irányelv</t>
  </si>
  <si>
    <t>Népegészségügy</t>
  </si>
  <si>
    <t>Állategészségügy</t>
  </si>
  <si>
    <t>Növényegészségügy</t>
  </si>
  <si>
    <t>Munkahelyi biztonság</t>
  </si>
  <si>
    <t>Beruházási típusú támogatás</t>
  </si>
  <si>
    <t>A jóváhagyott kérelmek teljes száma</t>
  </si>
  <si>
    <t>melyből nitrát</t>
  </si>
  <si>
    <t>Élelmiszer-minőségi rendszerek</t>
  </si>
  <si>
    <t>A.  Közösségi rendszerek</t>
  </si>
  <si>
    <t>A Tanács 1992. július 14-i 2081/92/EGK rendelete a mezőgazdasági termékek és élelmiszerek földrajzi jelzéseinek és eredetmegjelöléseinek oltalmáról</t>
  </si>
  <si>
    <t>A Tanács 1992. július 14-i 2082/92/EGK rendelete a mezőgazdasági termékek és élelmiszerek különleges tulajdonságainak tanúsításáról</t>
  </si>
  <si>
    <t>A TANÁCS 1991. június 24-i 2092/91/EGK RENDELETE a mezőgazdasági termékek ökológiai termeléséről, valamint a mezőgazdasági termékeken és élelmiszereken erre utaló jelölésekről</t>
  </si>
  <si>
    <t>Az 1493/99/EGK tanácsi rendelet minőségi borról szóló VI. címe</t>
  </si>
  <si>
    <t>B. Nemzeti rendszerek</t>
  </si>
  <si>
    <t>A minőségi termékek támogatása</t>
  </si>
  <si>
    <t>A mezőgazdasági üzem típusa</t>
  </si>
  <si>
    <t>Az üzem mérete (ha)</t>
  </si>
  <si>
    <t>&lt; 5</t>
  </si>
  <si>
    <t xml:space="preserve"> 5-10</t>
  </si>
  <si>
    <t>&gt; 10</t>
  </si>
  <si>
    <t>T.7. Agrár-környezetvédelmi szerződések és a Natura 2000 alá tartozó mezőgazdasági terület: az agrár-környezetvédelmi vagy kompenzációs támogatási kifizetésben részesülő MHT aránya</t>
  </si>
  <si>
    <t>Összes MHT (ezer ha)</t>
  </si>
  <si>
    <t>Az agrár-környezetvédelmi szerződések alá tartozó MHT (ezer ha)</t>
  </si>
  <si>
    <t>Natura 2000 alá tartozó MHT (ezer ha) (1)</t>
  </si>
  <si>
    <t>melyből LFA-kifizetésben részesül</t>
  </si>
  <si>
    <t>melyből a 16. cikk szerinti kifizetésben részesül</t>
  </si>
  <si>
    <t>melyből agrár-környezetvédelmi kifizetésben részesül</t>
  </si>
  <si>
    <t>1257/99</t>
  </si>
  <si>
    <t>2078/92</t>
  </si>
  <si>
    <t>a (1) százalékában</t>
  </si>
  <si>
    <t>A gazdaságok osztályozása a termelés típusa szerint</t>
  </si>
  <si>
    <t>A gazdaság osztályozási típusa</t>
  </si>
  <si>
    <t>1: szakosodott szántóföldi növénytermesztés</t>
  </si>
  <si>
    <t>2 : szakosodott kertészet</t>
  </si>
  <si>
    <t>31 : szakosodott szőlészet</t>
  </si>
  <si>
    <t>32 : gyümölcsök és citrusfélék szakosodott termesztése</t>
  </si>
  <si>
    <t>33 : szakosodott olajbogyó-termesztés</t>
  </si>
  <si>
    <t>34: különféle állandó növénykultúrák termesztése vegyesen</t>
  </si>
  <si>
    <t>6: vegyes növénytermesztés</t>
  </si>
  <si>
    <t>8: növénytermesztés és állattartás vegyesen</t>
  </si>
  <si>
    <t>41 : szakosodott tejtermelés</t>
  </si>
  <si>
    <t>Szarvasmarha-nevelés és -hizlalás</t>
  </si>
  <si>
    <t>42 : szakosodott szarvasmarha-nevelés és -hizlalás</t>
  </si>
  <si>
    <t>501 : szakosodott sertésnevelés</t>
  </si>
  <si>
    <t>502 : szakosodott baromfinevelés</t>
  </si>
  <si>
    <t>43: szarvasmarha - tejtermelés, nevelés és hizlalás vegyesen</t>
  </si>
  <si>
    <t>44: juh, kecske és egyéb legeltetett állatok tartása</t>
  </si>
  <si>
    <t>503: különféle abrakfogyasztó állatok tartása vegyesen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</si>
</sst>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2">
    <font>
      <sz val="10"/>
      <name val="Arial CE"/>
      <family val="0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color indexed="14"/>
      <name val="Arial CE"/>
      <family val="0"/>
    </font>
    <font>
      <sz val="10"/>
      <color indexed="10"/>
      <name val="Arial CE"/>
      <family val="0"/>
    </font>
    <font>
      <b/>
      <sz val="10"/>
      <color indexed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4" borderId="1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0" fillId="0" borderId="5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  <protection/>
    </xf>
    <xf numFmtId="49" fontId="12" fillId="3" borderId="1" xfId="0" applyNumberFormat="1" applyFont="1" applyFill="1" applyBorder="1" applyAlignment="1" applyProtection="1">
      <alignment horizontal="center" vertical="top"/>
      <protection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13" fillId="2" borderId="2" xfId="17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 wrapText="1"/>
      <protection/>
    </xf>
    <xf numFmtId="0" fontId="14" fillId="3" borderId="0" xfId="0" applyFont="1" applyFill="1" applyAlignment="1">
      <alignment horizontal="center" vertical="center"/>
    </xf>
    <xf numFmtId="49" fontId="14" fillId="3" borderId="0" xfId="0" applyNumberFormat="1" applyFont="1" applyFill="1" applyAlignment="1" applyProtection="1">
      <alignment horizontal="center" vertical="center"/>
      <protection/>
    </xf>
    <xf numFmtId="1" fontId="14" fillId="3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1" fontId="0" fillId="3" borderId="1" xfId="0" applyNumberForma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/>
    </xf>
    <xf numFmtId="9" fontId="0" fillId="3" borderId="1" xfId="0" applyNumberForma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3" fontId="0" fillId="0" borderId="3" xfId="0" applyNumberForma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3" fontId="0" fillId="4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vertical="center"/>
      <protection/>
    </xf>
    <xf numFmtId="3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1" fontId="0" fillId="0" borderId="7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164" fontId="0" fillId="0" borderId="3" xfId="0" applyNumberFormat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/>
    </xf>
    <xf numFmtId="1" fontId="14" fillId="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/>
    </xf>
    <xf numFmtId="1" fontId="0" fillId="0" borderId="0" xfId="0" applyNumberFormat="1" applyFill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4" fillId="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19" fillId="0" borderId="9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22" fillId="0" borderId="1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/>
      <protection/>
    </xf>
    <xf numFmtId="3" fontId="1" fillId="4" borderId="1" xfId="0" applyNumberFormat="1" applyFont="1" applyFill="1" applyBorder="1" applyAlignment="1" applyProtection="1">
      <alignment horizontal="center" vertical="center"/>
      <protection/>
    </xf>
    <xf numFmtId="9" fontId="1" fillId="4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 wrapText="1"/>
      <protection/>
    </xf>
    <xf numFmtId="164" fontId="0" fillId="4" borderId="1" xfId="0" applyNumberFormat="1" applyFill="1" applyBorder="1" applyAlignment="1" applyProtection="1">
      <alignment horizontal="center" vertical="center"/>
      <protection/>
    </xf>
    <xf numFmtId="9" fontId="0" fillId="4" borderId="1" xfId="0" applyNumberFormat="1" applyFill="1" applyBorder="1" applyAlignment="1" applyProtection="1">
      <alignment horizontal="center" vertical="center"/>
      <protection/>
    </xf>
    <xf numFmtId="9" fontId="0" fillId="5" borderId="1" xfId="0" applyNumberForma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center" vertical="center"/>
      <protection/>
    </xf>
    <xf numFmtId="9" fontId="0" fillId="0" borderId="3" xfId="0" applyNumberFormat="1" applyFill="1" applyBorder="1" applyAlignment="1" applyProtection="1">
      <alignment horizontal="center" vertical="center"/>
      <protection/>
    </xf>
    <xf numFmtId="1" fontId="0" fillId="0" borderId="3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2" xfId="0" applyBorder="1" applyAlignment="1" applyProtection="1">
      <alignment vertical="center"/>
      <protection/>
    </xf>
    <xf numFmtId="9" fontId="0" fillId="0" borderId="12" xfId="0" applyNumberForma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/>
    </xf>
    <xf numFmtId="0" fontId="23" fillId="0" borderId="8" xfId="0" applyFont="1" applyBorder="1" applyAlignment="1" applyProtection="1">
      <alignment horizontal="center" vertical="center" wrapText="1"/>
      <protection/>
    </xf>
    <xf numFmtId="0" fontId="23" fillId="0" borderId="1" xfId="0" applyFont="1" applyBorder="1" applyAlignment="1" applyProtection="1">
      <alignment horizontal="center" vertical="center"/>
      <protection/>
    </xf>
    <xf numFmtId="0" fontId="23" fillId="0" borderId="1" xfId="0" applyFont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9" fontId="23" fillId="3" borderId="1" xfId="0" applyNumberFormat="1" applyFont="1" applyFill="1" applyBorder="1" applyAlignment="1" applyProtection="1">
      <alignment horizontal="center" vertical="center" wrapText="1"/>
      <protection/>
    </xf>
    <xf numFmtId="1" fontId="0" fillId="3" borderId="1" xfId="0" applyNumberForma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9" fontId="0" fillId="4" borderId="1" xfId="0" applyNumberFormat="1" applyFill="1" applyBorder="1" applyAlignment="1" applyProtection="1">
      <alignment horizontal="center" vertical="top" wrapText="1"/>
      <protection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3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" fontId="23" fillId="4" borderId="1" xfId="0" applyNumberFormat="1" applyFont="1" applyFill="1" applyBorder="1" applyAlignment="1" applyProtection="1">
      <alignment horizontal="center" vertical="center" wrapText="1"/>
      <protection/>
    </xf>
    <xf numFmtId="1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1" fontId="23" fillId="5" borderId="1" xfId="0" applyNumberFormat="1" applyFont="1" applyFill="1" applyBorder="1" applyAlignment="1" applyProtection="1">
      <alignment horizontal="center" vertical="center" wrapText="1"/>
      <protection/>
    </xf>
    <xf numFmtId="1" fontId="23" fillId="6" borderId="1" xfId="0" applyNumberFormat="1" applyFont="1" applyFill="1" applyBorder="1" applyAlignment="1" applyProtection="1">
      <alignment horizontal="center" vertical="center" wrapText="1"/>
      <protection/>
    </xf>
    <xf numFmtId="1" fontId="23" fillId="3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/>
      <protection/>
    </xf>
    <xf numFmtId="1" fontId="0" fillId="4" borderId="1" xfId="0" applyNumberFormat="1" applyFill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9" fontId="0" fillId="2" borderId="1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 applyProtection="1">
      <alignment vertical="center" wrapText="1"/>
      <protection/>
    </xf>
    <xf numFmtId="164" fontId="1" fillId="0" borderId="0" xfId="21" applyNumberForma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1" fontId="1" fillId="3" borderId="1" xfId="0" applyNumberFormat="1" applyFont="1" applyFill="1" applyBorder="1" applyAlignment="1" applyProtection="1">
      <alignment horizontal="center" vertical="center"/>
      <protection/>
    </xf>
    <xf numFmtId="1" fontId="1" fillId="3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" xfId="0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11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wrapText="1"/>
      <protection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" fontId="0" fillId="3" borderId="2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left"/>
    </xf>
    <xf numFmtId="1" fontId="0" fillId="3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14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" fontId="0" fillId="3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4" xfId="0" applyNumberFormat="1" applyFill="1" applyBorder="1" applyAlignment="1" applyProtection="1">
      <alignment horizontal="center" vertical="center"/>
      <protection/>
    </xf>
    <xf numFmtId="1" fontId="0" fillId="5" borderId="1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7" fillId="0" borderId="1" xfId="0" applyFont="1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1" fontId="0" fillId="3" borderId="4" xfId="0" applyNumberForma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7" fillId="0" borderId="1" xfId="0" applyFont="1" applyBorder="1" applyAlignment="1" applyProtection="1">
      <alignment wrapText="1"/>
      <protection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" fontId="23" fillId="2" borderId="4" xfId="0" applyNumberFormat="1" applyFont="1" applyFill="1" applyBorder="1" applyAlignment="1" applyProtection="1">
      <alignment horizontal="center" vertical="center"/>
      <protection locked="0"/>
    </xf>
    <xf numFmtId="1" fontId="23" fillId="2" borderId="1" xfId="0" applyNumberFormat="1" applyFont="1" applyFill="1" applyBorder="1" applyAlignment="1" applyProtection="1">
      <alignment horizontal="center" vertical="center"/>
      <protection locked="0"/>
    </xf>
    <xf numFmtId="1" fontId="23" fillId="4" borderId="1" xfId="0" applyNumberFormat="1" applyFont="1" applyFill="1" applyBorder="1" applyAlignment="1" applyProtection="1">
      <alignment horizontal="center" vertical="center"/>
      <protection/>
    </xf>
    <xf numFmtId="1" fontId="23" fillId="2" borderId="21" xfId="0" applyNumberFormat="1" applyFont="1" applyFill="1" applyBorder="1" applyAlignment="1" applyProtection="1">
      <alignment horizontal="center" vertical="center"/>
      <protection locked="0"/>
    </xf>
    <xf numFmtId="1" fontId="23" fillId="2" borderId="22" xfId="0" applyNumberFormat="1" applyFont="1" applyFill="1" applyBorder="1" applyAlignment="1" applyProtection="1">
      <alignment horizontal="center" vertical="center"/>
      <protection locked="0"/>
    </xf>
    <xf numFmtId="1" fontId="23" fillId="2" borderId="10" xfId="0" applyNumberFormat="1" applyFont="1" applyFill="1" applyBorder="1" applyAlignment="1" applyProtection="1">
      <alignment horizontal="center" vertical="center"/>
      <protection locked="0"/>
    </xf>
    <xf numFmtId="1" fontId="23" fillId="2" borderId="8" xfId="0" applyNumberFormat="1" applyFont="1" applyFill="1" applyBorder="1" applyAlignment="1" applyProtection="1">
      <alignment horizontal="center" vertical="center"/>
      <protection locked="0"/>
    </xf>
    <xf numFmtId="1" fontId="23" fillId="4" borderId="8" xfId="0" applyNumberFormat="1" applyFont="1" applyFill="1" applyBorder="1" applyAlignment="1" applyProtection="1">
      <alignment horizontal="center" vertical="center"/>
      <protection/>
    </xf>
    <xf numFmtId="1" fontId="23" fillId="3" borderId="1" xfId="0" applyNumberFormat="1" applyFont="1" applyFill="1" applyBorder="1" applyAlignment="1">
      <alignment horizontal="center" vertical="center"/>
    </xf>
    <xf numFmtId="1" fontId="23" fillId="4" borderId="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4" fontId="23" fillId="0" borderId="9" xfId="0" applyNumberFormat="1" applyFont="1" applyFill="1" applyBorder="1" applyAlignment="1">
      <alignment horizontal="center" vertical="center" wrapText="1"/>
    </xf>
    <xf numFmtId="1" fontId="23" fillId="3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" fontId="23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 applyProtection="1">
      <alignment horizontal="center" vertical="center"/>
      <protection/>
    </xf>
    <xf numFmtId="1" fontId="0" fillId="3" borderId="24" xfId="0" applyNumberFormat="1" applyFill="1" applyBorder="1" applyAlignment="1" applyProtection="1">
      <alignment horizontal="center" vertical="center"/>
      <protection/>
    </xf>
    <xf numFmtId="1" fontId="0" fillId="5" borderId="25" xfId="0" applyNumberFormat="1" applyFill="1" applyBorder="1" applyAlignment="1" applyProtection="1">
      <alignment vertical="center"/>
      <protection/>
    </xf>
    <xf numFmtId="0" fontId="1" fillId="0" borderId="8" xfId="0" applyFont="1" applyBorder="1" applyAlignment="1">
      <alignment vertical="center" wrapText="1"/>
    </xf>
    <xf numFmtId="1" fontId="0" fillId="2" borderId="2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4" borderId="1" xfId="0" applyNumberForma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3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" fontId="0" fillId="3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23" fillId="0" borderId="1" xfId="0" applyFont="1" applyBorder="1" applyAlignment="1" applyProtection="1">
      <alignment vertical="center" wrapText="1"/>
      <protection/>
    </xf>
    <xf numFmtId="0" fontId="26" fillId="0" borderId="1" xfId="0" applyFont="1" applyBorder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wrapText="1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/>
    </xf>
    <xf numFmtId="0" fontId="0" fillId="0" borderId="8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 horizontal="left" vertical="center"/>
    </xf>
    <xf numFmtId="1" fontId="25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3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vertical="center" wrapText="1"/>
      <protection locked="0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1" fontId="0" fillId="4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left" vertical="center" wrapText="1"/>
      <protection/>
    </xf>
    <xf numFmtId="3" fontId="0" fillId="2" borderId="11" xfId="0" applyNumberFormat="1" applyFill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left" vertical="center" wrapText="1"/>
      <protection/>
    </xf>
    <xf numFmtId="3" fontId="0" fillId="0" borderId="9" xfId="0" applyNumberFormat="1" applyBorder="1" applyAlignment="1" applyProtection="1">
      <alignment horizontal="left" vertical="center" wrapText="1"/>
      <protection/>
    </xf>
    <xf numFmtId="3" fontId="0" fillId="2" borderId="8" xfId="0" applyNumberForma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Alignment="1" applyProtection="1">
      <alignment horizontal="center" vertical="center"/>
      <protection locked="0"/>
    </xf>
    <xf numFmtId="3" fontId="0" fillId="0" borderId="12" xfId="0" applyNumberForma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horizontal="left" vertical="center" wrapText="1"/>
      <protection/>
    </xf>
    <xf numFmtId="3" fontId="0" fillId="0" borderId="0" xfId="0" applyNumberFormat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 applyProtection="1">
      <alignment horizontal="center" vertical="center"/>
      <protection/>
    </xf>
    <xf numFmtId="3" fontId="0" fillId="0" borderId="9" xfId="0" applyNumberFormat="1" applyFill="1" applyBorder="1" applyAlignment="1" applyProtection="1">
      <alignment horizontal="left" vertical="center" wrapText="1"/>
      <protection/>
    </xf>
    <xf numFmtId="3" fontId="0" fillId="3" borderId="27" xfId="0" applyNumberFormat="1" applyFill="1" applyBorder="1" applyAlignment="1" applyProtection="1">
      <alignment horizontal="center" vertical="center"/>
      <protection/>
    </xf>
    <xf numFmtId="3" fontId="0" fillId="3" borderId="16" xfId="0" applyNumberFormat="1" applyFill="1" applyBorder="1" applyAlignment="1" applyProtection="1">
      <alignment horizontal="center" vertical="center"/>
      <protection/>
    </xf>
    <xf numFmtId="3" fontId="0" fillId="7" borderId="1" xfId="0" applyNumberForma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horizontal="left" vertical="center" wrapText="1"/>
    </xf>
    <xf numFmtId="3" fontId="0" fillId="7" borderId="11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3" fontId="0" fillId="3" borderId="28" xfId="0" applyNumberFormat="1" applyFill="1" applyBorder="1" applyAlignment="1" applyProtection="1">
      <alignment horizontal="center" vertical="center"/>
      <protection/>
    </xf>
    <xf numFmtId="3" fontId="0" fillId="3" borderId="20" xfId="0" applyNumberForma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21" fillId="0" borderId="7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6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2" fillId="0" borderId="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vertical="center" wrapText="1"/>
      <protection/>
    </xf>
    <xf numFmtId="0" fontId="1" fillId="0" borderId="4" xfId="0" applyFont="1" applyBorder="1" applyAlignment="1" applyProtection="1">
      <alignment vertical="center" wrapText="1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 applyProtection="1">
      <alignment vertical="center" wrapText="1"/>
      <protection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8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22" fillId="0" borderId="7" xfId="0" applyFont="1" applyBorder="1" applyAlignment="1" applyProtection="1">
      <alignment horizontal="center" vertical="center" wrapText="1"/>
      <protection/>
    </xf>
    <xf numFmtId="0" fontId="22" fillId="0" borderId="2" xfId="0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8" xfId="0" applyFont="1" applyBorder="1" applyAlignment="1" applyProtection="1">
      <alignment horizontal="center" vertical="center" wrapText="1"/>
      <protection/>
    </xf>
    <xf numFmtId="0" fontId="22" fillId="0" borderId="5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0" fontId="23" fillId="0" borderId="5" xfId="0" applyFont="1" applyBorder="1" applyAlignment="1" applyProtection="1">
      <alignment vertical="center" wrapText="1"/>
      <protection/>
    </xf>
    <xf numFmtId="0" fontId="23" fillId="0" borderId="8" xfId="0" applyFont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vertical="center" wrapText="1"/>
      <protection/>
    </xf>
    <xf numFmtId="0" fontId="7" fillId="0" borderId="4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10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/>
      <protection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/>
    </xf>
    <xf numFmtId="1" fontId="0" fillId="4" borderId="4" xfId="0" applyNumberFormat="1" applyFill="1" applyBorder="1" applyAlignment="1" applyProtection="1">
      <alignment horizontal="center" vertical="center"/>
      <protection/>
    </xf>
    <xf numFmtId="1" fontId="0" fillId="4" borderId="1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" fontId="0" fillId="4" borderId="2" xfId="0" applyNumberFormat="1" applyFill="1" applyBorder="1" applyAlignment="1" applyProtection="1">
      <alignment/>
      <protection/>
    </xf>
    <xf numFmtId="1" fontId="0" fillId="4" borderId="3" xfId="0" applyNumberFormat="1" applyFill="1" applyBorder="1" applyAlignment="1" applyProtection="1">
      <alignment/>
      <protection/>
    </xf>
    <xf numFmtId="1" fontId="0" fillId="4" borderId="4" xfId="0" applyNumberFormat="1" applyFill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8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/>
    </xf>
    <xf numFmtId="0" fontId="1" fillId="0" borderId="2" xfId="0" applyFont="1" applyBorder="1" applyAlignment="1">
      <alignment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36" xfId="0" applyFont="1" applyFill="1" applyBorder="1" applyAlignment="1">
      <alignment wrapText="1"/>
    </xf>
    <xf numFmtId="0" fontId="0" fillId="0" borderId="37" xfId="0" applyBorder="1" applyAlignment="1">
      <alignment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" fontId="11" fillId="0" borderId="0" xfId="0" applyNumberFormat="1" applyFont="1" applyAlignment="1">
      <alignment/>
    </xf>
    <xf numFmtId="0" fontId="28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8" borderId="0" xfId="0" applyFont="1" applyFill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Szemelyekei\Roman%20Zoltan\V&#233;gleges_NVT_2005_&#233;ves%20jelent&#233;s\RDP_HU_04_2005%2012%2031%20VEG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ventions"/>
      <sheetName val="table structure"/>
      <sheetName val="T.0.1"/>
      <sheetName val="T.0.2"/>
      <sheetName val="T.1"/>
      <sheetName val="T.2"/>
      <sheetName val="T.3"/>
      <sheetName val="T.4"/>
      <sheetName val="T.5.1"/>
      <sheetName val="T.5.2"/>
      <sheetName val="T.6"/>
      <sheetName val="a.1"/>
      <sheetName val="a.2"/>
      <sheetName val="b.1"/>
      <sheetName val="b.2"/>
      <sheetName val="c"/>
      <sheetName val="d.1"/>
      <sheetName val="d.2"/>
      <sheetName val="e.1"/>
      <sheetName val="e.2"/>
      <sheetName val="f"/>
      <sheetName val="g.1"/>
      <sheetName val="g.2"/>
      <sheetName val="h&amp;i.1"/>
      <sheetName val="i.2"/>
      <sheetName val="j&amp;k"/>
      <sheetName val="l&amp;m"/>
      <sheetName val="n&amp;o"/>
      <sheetName val="p&amp;q"/>
      <sheetName val="r&amp;s"/>
      <sheetName val="t&amp;u&amp;v"/>
      <sheetName val="w"/>
      <sheetName val="y"/>
      <sheetName val="x.1&amp;x.2"/>
      <sheetName val="z"/>
      <sheetName val="aa"/>
      <sheetName val="ab"/>
      <sheetName val="ac"/>
      <sheetName val="T.7"/>
      <sheetName val="Annex 1"/>
      <sheetName val="Annex 2"/>
    </sheetNames>
    <sheetDataSet>
      <sheetData sheetId="3">
        <row r="3">
          <cell r="B3" t="str">
            <v>RDP</v>
          </cell>
        </row>
        <row r="6">
          <cell r="B6">
            <v>2005</v>
          </cell>
        </row>
        <row r="7">
          <cell r="B7" t="str">
            <v>HUOBJ</v>
          </cell>
        </row>
      </sheetData>
      <sheetData sheetId="6">
        <row r="9">
          <cell r="B9">
            <v>5863.799999999999</v>
          </cell>
        </row>
      </sheetData>
      <sheetData sheetId="19">
        <row r="8">
          <cell r="B8" t="str">
            <v>NP</v>
          </cell>
          <cell r="F8" t="str">
            <v>NP</v>
          </cell>
        </row>
        <row r="9">
          <cell r="B9" t="str">
            <v>NA</v>
          </cell>
          <cell r="F9" t="str">
            <v>NA</v>
          </cell>
        </row>
        <row r="10">
          <cell r="B10" t="str">
            <v>NA</v>
          </cell>
          <cell r="F10" t="str">
            <v>NA</v>
          </cell>
        </row>
        <row r="12">
          <cell r="C12" t="str">
            <v>NA</v>
          </cell>
          <cell r="F12" t="str">
            <v>NA</v>
          </cell>
        </row>
      </sheetData>
      <sheetData sheetId="24">
        <row r="31">
          <cell r="D31">
            <v>0</v>
          </cell>
          <cell r="M31">
            <v>0</v>
          </cell>
          <cell r="P31">
            <v>0</v>
          </cell>
          <cell r="Q31">
            <v>0</v>
          </cell>
          <cell r="R31">
            <v>0</v>
          </cell>
        </row>
      </sheetData>
      <sheetData sheetId="39">
        <row r="8">
          <cell r="E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Q16"/>
  <sheetViews>
    <sheetView workbookViewId="0" topLeftCell="A1">
      <selection activeCell="B46" sqref="B46"/>
    </sheetView>
  </sheetViews>
  <sheetFormatPr defaultColWidth="9.00390625" defaultRowHeight="12.75"/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t="s">
        <v>28</v>
      </c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29</v>
      </c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3.25">
      <c r="A4" s="3" t="s">
        <v>30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3.25">
      <c r="A6" s="4" t="s">
        <v>31</v>
      </c>
      <c r="B6" s="5"/>
      <c r="C6" s="5"/>
      <c r="D6" s="5"/>
      <c r="E6" s="5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5"/>
      <c r="B7" s="5"/>
      <c r="C7" s="5"/>
      <c r="D7" s="5"/>
      <c r="E7" s="5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5"/>
      <c r="B8" s="5"/>
      <c r="C8" s="5"/>
      <c r="D8" s="5"/>
      <c r="F8" s="6"/>
      <c r="G8" s="6"/>
      <c r="H8" s="503" t="s">
        <v>32</v>
      </c>
      <c r="I8" s="503"/>
      <c r="J8" s="6"/>
      <c r="K8" s="6"/>
      <c r="L8" s="6"/>
      <c r="M8" s="6"/>
      <c r="N8" s="1"/>
      <c r="O8" s="1"/>
      <c r="P8" s="1"/>
      <c r="Q8" s="1"/>
    </row>
    <row r="9" spans="1:17" ht="12.75">
      <c r="A9" s="5"/>
      <c r="B9" s="5"/>
      <c r="C9" s="5"/>
      <c r="D9" s="5"/>
      <c r="E9" s="5"/>
      <c r="F9" s="5"/>
      <c r="G9" s="5"/>
      <c r="H9" s="5"/>
      <c r="I9" s="1"/>
      <c r="J9" s="1"/>
      <c r="K9" s="1"/>
      <c r="L9" s="1"/>
      <c r="M9" s="1"/>
      <c r="N9" s="1"/>
      <c r="O9" s="1"/>
      <c r="P9" s="1"/>
      <c r="Q9" s="1"/>
    </row>
    <row r="10" spans="1:17" ht="20.25">
      <c r="A10" s="5"/>
      <c r="B10" s="5"/>
      <c r="C10" s="5"/>
      <c r="D10" s="1"/>
      <c r="E10" s="5"/>
      <c r="F10" s="5"/>
      <c r="G10" s="1"/>
      <c r="H10" s="504" t="s">
        <v>33</v>
      </c>
      <c r="I10" s="504"/>
      <c r="J10" s="1"/>
      <c r="K10" s="1"/>
      <c r="L10" s="1"/>
      <c r="M10" s="1"/>
      <c r="N10" s="1"/>
      <c r="O10" s="1"/>
      <c r="P10" s="1"/>
      <c r="Q10" s="1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</sheetData>
  <mergeCells count="2">
    <mergeCell ref="H8:I8"/>
    <mergeCell ref="H10:I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>
    <pageSetUpPr fitToPage="1"/>
  </sheetPr>
  <dimension ref="A1:J88"/>
  <sheetViews>
    <sheetView zoomScale="97" zoomScaleNormal="97" workbookViewId="0" topLeftCell="A1">
      <selection activeCell="C26" sqref="C26"/>
    </sheetView>
  </sheetViews>
  <sheetFormatPr defaultColWidth="9.00390625" defaultRowHeight="12.75"/>
  <cols>
    <col min="1" max="1" width="46.75390625" style="171" customWidth="1"/>
    <col min="2" max="2" width="37.125" style="171" customWidth="1"/>
    <col min="3" max="3" width="13.75390625" style="171" customWidth="1"/>
    <col min="4" max="4" width="13.625" style="171" customWidth="1"/>
    <col min="5" max="5" width="13.75390625" style="171" customWidth="1"/>
    <col min="6" max="7" width="13.625" style="171" customWidth="1"/>
    <col min="8" max="8" width="13.75390625" style="171" customWidth="1"/>
    <col min="9" max="9" width="13.625" style="171" customWidth="1"/>
    <col min="10" max="16384" width="9.125" style="171" customWidth="1"/>
  </cols>
  <sheetData>
    <row r="1" spans="1:10" ht="12.75">
      <c r="A1" s="170" t="str">
        <f>'[1]T.0.1'!B3</f>
        <v>RDP</v>
      </c>
      <c r="B1" s="70" t="str">
        <f>'[1]T.0.1'!B7</f>
        <v>HUOBJ</v>
      </c>
      <c r="C1" s="71">
        <f>'[1]T.0.1'!B6</f>
        <v>2005</v>
      </c>
      <c r="D1" s="118"/>
      <c r="E1" s="118"/>
      <c r="F1" s="118"/>
      <c r="G1" s="118"/>
      <c r="H1" s="118"/>
      <c r="I1" s="134"/>
      <c r="J1" s="118"/>
    </row>
    <row r="2" spans="1:10" s="174" customFormat="1" ht="18">
      <c r="A2" s="88" t="s">
        <v>393</v>
      </c>
      <c r="B2" s="172"/>
      <c r="C2" s="172"/>
      <c r="D2" s="172"/>
      <c r="E2" s="172"/>
      <c r="F2" s="172"/>
      <c r="G2" s="172"/>
      <c r="H2" s="172"/>
      <c r="I2" s="172"/>
      <c r="J2" s="173"/>
    </row>
    <row r="3" spans="1:10" ht="12.75">
      <c r="A3" s="175"/>
      <c r="B3" s="175"/>
      <c r="C3" s="175"/>
      <c r="D3" s="175"/>
      <c r="E3" s="175"/>
      <c r="F3" s="175"/>
      <c r="G3" s="175"/>
      <c r="H3" s="175"/>
      <c r="I3" s="175"/>
      <c r="J3" s="176"/>
    </row>
    <row r="4" spans="1:10" s="181" customFormat="1" ht="15.75">
      <c r="A4" s="177" t="s">
        <v>394</v>
      </c>
      <c r="B4" s="178"/>
      <c r="C4" s="178"/>
      <c r="D4" s="178"/>
      <c r="E4" s="179"/>
      <c r="F4" s="178"/>
      <c r="G4" s="178"/>
      <c r="H4" s="178"/>
      <c r="I4" s="178"/>
      <c r="J4" s="180"/>
    </row>
    <row r="5" spans="1:10" s="183" customFormat="1" ht="12.75">
      <c r="A5" s="182"/>
      <c r="B5" s="182"/>
      <c r="C5" s="182"/>
      <c r="D5" s="182"/>
      <c r="E5" s="182"/>
      <c r="F5" s="182"/>
      <c r="G5" s="182"/>
      <c r="H5" s="182"/>
      <c r="I5" s="182"/>
      <c r="J5" s="176"/>
    </row>
    <row r="6" spans="1:10" s="186" customFormat="1" ht="14.25" customHeight="1">
      <c r="A6" s="456" t="s">
        <v>395</v>
      </c>
      <c r="B6" s="457"/>
      <c r="C6" s="462" t="s">
        <v>396</v>
      </c>
      <c r="D6" s="463"/>
      <c r="E6" s="462" t="s">
        <v>397</v>
      </c>
      <c r="F6" s="463"/>
      <c r="G6" s="462" t="s">
        <v>398</v>
      </c>
      <c r="H6" s="463"/>
      <c r="I6" s="184" t="s">
        <v>321</v>
      </c>
      <c r="J6" s="185"/>
    </row>
    <row r="7" spans="1:10" s="188" customFormat="1" ht="12.75" customHeight="1">
      <c r="A7" s="458"/>
      <c r="B7" s="459"/>
      <c r="C7" s="75"/>
      <c r="D7" s="75" t="s">
        <v>331</v>
      </c>
      <c r="E7" s="75"/>
      <c r="F7" s="75" t="s">
        <v>331</v>
      </c>
      <c r="G7" s="75"/>
      <c r="H7" s="75" t="s">
        <v>331</v>
      </c>
      <c r="I7" s="75"/>
      <c r="J7" s="187"/>
    </row>
    <row r="8" spans="1:10" s="188" customFormat="1" ht="12.75" customHeight="1">
      <c r="A8" s="460"/>
      <c r="B8" s="461"/>
      <c r="C8" s="82" t="s">
        <v>399</v>
      </c>
      <c r="D8" s="82" t="s">
        <v>400</v>
      </c>
      <c r="E8" s="82" t="s">
        <v>401</v>
      </c>
      <c r="F8" s="82" t="s">
        <v>402</v>
      </c>
      <c r="G8" s="82" t="s">
        <v>403</v>
      </c>
      <c r="H8" s="82" t="s">
        <v>404</v>
      </c>
      <c r="I8" s="82" t="s">
        <v>405</v>
      </c>
      <c r="J8" s="187"/>
    </row>
    <row r="9" spans="1:10" ht="12.75">
      <c r="A9" s="481" t="s">
        <v>406</v>
      </c>
      <c r="B9" s="482"/>
      <c r="C9" s="93"/>
      <c r="D9" s="110">
        <f>IF(AND(ISNUMBER(I9),I9&lt;&gt;0,ISNUMBER(C9)),C9/$I9,0)</f>
        <v>0</v>
      </c>
      <c r="E9" s="93"/>
      <c r="F9" s="110">
        <f aca="true" t="shared" si="0" ref="F9:F45">IF(AND(ISNUMBER(I9),I9&lt;&gt;0,ISNUMBER(E9)),E9/$I9,0)</f>
        <v>0</v>
      </c>
      <c r="G9" s="93"/>
      <c r="H9" s="110">
        <f aca="true" t="shared" si="1" ref="H9:H45">IF(AND(ISNUMBER(I9),I9&lt;&gt;0,ISNUMBER(G9)),G9/$I9,0)</f>
        <v>0</v>
      </c>
      <c r="I9" s="99">
        <f>SUM(C9,E9,G9)</f>
        <v>0</v>
      </c>
      <c r="J9" s="118"/>
    </row>
    <row r="10" spans="1:10" ht="12.75">
      <c r="A10" s="464" t="s">
        <v>407</v>
      </c>
      <c r="B10" s="189" t="s">
        <v>349</v>
      </c>
      <c r="C10" s="190"/>
      <c r="D10" s="191"/>
      <c r="E10" s="93"/>
      <c r="F10" s="110">
        <f t="shared" si="0"/>
        <v>0</v>
      </c>
      <c r="G10" s="93"/>
      <c r="H10" s="110">
        <f t="shared" si="1"/>
        <v>0</v>
      </c>
      <c r="I10" s="99">
        <f aca="true" t="shared" si="2" ref="I10:I15">SUM(E10,G10)</f>
        <v>0</v>
      </c>
      <c r="J10" s="118"/>
    </row>
    <row r="11" spans="1:10" ht="12.75">
      <c r="A11" s="447"/>
      <c r="B11" s="192" t="s">
        <v>408</v>
      </c>
      <c r="C11" s="190"/>
      <c r="D11" s="191"/>
      <c r="E11" s="93"/>
      <c r="F11" s="110">
        <f t="shared" si="0"/>
        <v>0</v>
      </c>
      <c r="G11" s="93"/>
      <c r="H11" s="110">
        <f t="shared" si="1"/>
        <v>0</v>
      </c>
      <c r="I11" s="99">
        <f t="shared" si="2"/>
        <v>0</v>
      </c>
      <c r="J11" s="118"/>
    </row>
    <row r="12" spans="1:10" ht="12.75">
      <c r="A12" s="464" t="s">
        <v>409</v>
      </c>
      <c r="B12" s="189" t="s">
        <v>349</v>
      </c>
      <c r="C12" s="190"/>
      <c r="D12" s="191"/>
      <c r="E12" s="93"/>
      <c r="F12" s="110">
        <f t="shared" si="0"/>
        <v>0</v>
      </c>
      <c r="G12" s="93"/>
      <c r="H12" s="110">
        <f t="shared" si="1"/>
        <v>0</v>
      </c>
      <c r="I12" s="99">
        <f t="shared" si="2"/>
        <v>0</v>
      </c>
      <c r="J12" s="118"/>
    </row>
    <row r="13" spans="1:10" ht="12.75">
      <c r="A13" s="447"/>
      <c r="B13" s="192" t="s">
        <v>408</v>
      </c>
      <c r="C13" s="190"/>
      <c r="D13" s="191"/>
      <c r="E13" s="93"/>
      <c r="F13" s="110">
        <f t="shared" si="0"/>
        <v>0</v>
      </c>
      <c r="G13" s="93"/>
      <c r="H13" s="110">
        <f t="shared" si="1"/>
        <v>0</v>
      </c>
      <c r="I13" s="99">
        <f t="shared" si="2"/>
        <v>0</v>
      </c>
      <c r="J13" s="118"/>
    </row>
    <row r="14" spans="1:10" ht="12.75">
      <c r="A14" s="464" t="s">
        <v>410</v>
      </c>
      <c r="B14" s="189" t="s">
        <v>349</v>
      </c>
      <c r="C14" s="190"/>
      <c r="D14" s="191"/>
      <c r="E14" s="93"/>
      <c r="F14" s="110">
        <f t="shared" si="0"/>
        <v>0</v>
      </c>
      <c r="G14" s="93"/>
      <c r="H14" s="110">
        <f t="shared" si="1"/>
        <v>0</v>
      </c>
      <c r="I14" s="99">
        <f t="shared" si="2"/>
        <v>0</v>
      </c>
      <c r="J14" s="118"/>
    </row>
    <row r="15" spans="1:10" ht="12.75">
      <c r="A15" s="447"/>
      <c r="B15" s="192" t="s">
        <v>408</v>
      </c>
      <c r="C15" s="190"/>
      <c r="D15" s="191"/>
      <c r="E15" s="93"/>
      <c r="F15" s="110">
        <f t="shared" si="0"/>
        <v>0</v>
      </c>
      <c r="G15" s="93"/>
      <c r="H15" s="110">
        <f t="shared" si="1"/>
        <v>0</v>
      </c>
      <c r="I15" s="99">
        <f t="shared" si="2"/>
        <v>0</v>
      </c>
      <c r="J15" s="118"/>
    </row>
    <row r="16" spans="1:10" ht="12.75">
      <c r="A16" s="464" t="s">
        <v>411</v>
      </c>
      <c r="B16" s="189" t="s">
        <v>412</v>
      </c>
      <c r="C16" s="93" t="s">
        <v>46</v>
      </c>
      <c r="D16" s="110">
        <f aca="true" t="shared" si="3" ref="D16:D23">IF(AND(ISNUMBER(I16),I16&lt;&gt;0,ISNUMBER(C16)),C16/$I16,0)</f>
        <v>0</v>
      </c>
      <c r="E16" s="93"/>
      <c r="F16" s="110">
        <f t="shared" si="0"/>
        <v>0</v>
      </c>
      <c r="G16" s="93"/>
      <c r="H16" s="110">
        <f t="shared" si="1"/>
        <v>0</v>
      </c>
      <c r="I16" s="99">
        <f aca="true" t="shared" si="4" ref="I16:I23">SUM(C16,E16,G16)</f>
        <v>0</v>
      </c>
      <c r="J16" s="118"/>
    </row>
    <row r="17" spans="1:10" ht="12.75">
      <c r="A17" s="447"/>
      <c r="B17" s="192" t="s">
        <v>408</v>
      </c>
      <c r="C17" s="93" t="s">
        <v>46</v>
      </c>
      <c r="D17" s="110">
        <f t="shared" si="3"/>
        <v>0</v>
      </c>
      <c r="E17" s="93"/>
      <c r="F17" s="110">
        <f t="shared" si="0"/>
        <v>0</v>
      </c>
      <c r="G17" s="93"/>
      <c r="H17" s="110">
        <f t="shared" si="1"/>
        <v>0</v>
      </c>
      <c r="I17" s="99">
        <f t="shared" si="4"/>
        <v>0</v>
      </c>
      <c r="J17" s="118"/>
    </row>
    <row r="18" spans="1:10" ht="12.75">
      <c r="A18" s="464" t="s">
        <v>413</v>
      </c>
      <c r="B18" s="189" t="s">
        <v>414</v>
      </c>
      <c r="C18" s="93">
        <v>5137</v>
      </c>
      <c r="D18" s="110">
        <f t="shared" si="3"/>
        <v>1</v>
      </c>
      <c r="E18" s="93"/>
      <c r="F18" s="110">
        <f t="shared" si="0"/>
        <v>0</v>
      </c>
      <c r="G18" s="93"/>
      <c r="H18" s="110">
        <f t="shared" si="1"/>
        <v>0</v>
      </c>
      <c r="I18" s="99">
        <f t="shared" si="4"/>
        <v>5137</v>
      </c>
      <c r="J18" s="118"/>
    </row>
    <row r="19" spans="1:10" ht="12.75">
      <c r="A19" s="447"/>
      <c r="B19" s="192" t="s">
        <v>408</v>
      </c>
      <c r="C19" s="93">
        <v>8537.6</v>
      </c>
      <c r="D19" s="110">
        <f t="shared" si="3"/>
        <v>1</v>
      </c>
      <c r="E19" s="93"/>
      <c r="F19" s="110">
        <f t="shared" si="0"/>
        <v>0</v>
      </c>
      <c r="G19" s="93"/>
      <c r="H19" s="110">
        <f t="shared" si="1"/>
        <v>0</v>
      </c>
      <c r="I19" s="99">
        <f t="shared" si="4"/>
        <v>8537.6</v>
      </c>
      <c r="J19" s="118"/>
    </row>
    <row r="20" spans="1:10" ht="12.75">
      <c r="A20" s="464" t="s">
        <v>415</v>
      </c>
      <c r="B20" s="189" t="s">
        <v>414</v>
      </c>
      <c r="C20" s="93">
        <v>0</v>
      </c>
      <c r="D20" s="110">
        <f t="shared" si="3"/>
        <v>0</v>
      </c>
      <c r="E20" s="93"/>
      <c r="F20" s="110">
        <f t="shared" si="0"/>
        <v>0</v>
      </c>
      <c r="G20" s="93"/>
      <c r="H20" s="110">
        <f t="shared" si="1"/>
        <v>0</v>
      </c>
      <c r="I20" s="99">
        <f t="shared" si="4"/>
        <v>0</v>
      </c>
      <c r="J20" s="118"/>
    </row>
    <row r="21" spans="1:10" ht="12.75">
      <c r="A21" s="447"/>
      <c r="B21" s="192" t="s">
        <v>408</v>
      </c>
      <c r="C21" s="93">
        <v>0</v>
      </c>
      <c r="D21" s="110">
        <f t="shared" si="3"/>
        <v>0</v>
      </c>
      <c r="E21" s="93"/>
      <c r="F21" s="110">
        <f t="shared" si="0"/>
        <v>0</v>
      </c>
      <c r="G21" s="93"/>
      <c r="H21" s="110">
        <f t="shared" si="1"/>
        <v>0</v>
      </c>
      <c r="I21" s="99">
        <f t="shared" si="4"/>
        <v>0</v>
      </c>
      <c r="J21" s="118"/>
    </row>
    <row r="22" spans="1:10" ht="12.75">
      <c r="A22" s="464" t="s">
        <v>416</v>
      </c>
      <c r="B22" s="189" t="s">
        <v>417</v>
      </c>
      <c r="C22" s="93">
        <v>24160</v>
      </c>
      <c r="D22" s="110">
        <f t="shared" si="3"/>
        <v>1</v>
      </c>
      <c r="E22" s="93"/>
      <c r="F22" s="110">
        <f t="shared" si="0"/>
        <v>0</v>
      </c>
      <c r="G22" s="93"/>
      <c r="H22" s="110">
        <f t="shared" si="1"/>
        <v>0</v>
      </c>
      <c r="I22" s="99">
        <f t="shared" si="4"/>
        <v>24160</v>
      </c>
      <c r="J22" s="118"/>
    </row>
    <row r="23" spans="1:10" ht="12.75">
      <c r="A23" s="447"/>
      <c r="B23" s="192" t="s">
        <v>408</v>
      </c>
      <c r="C23" s="93">
        <v>176000</v>
      </c>
      <c r="D23" s="110">
        <f t="shared" si="3"/>
        <v>1</v>
      </c>
      <c r="E23" s="93"/>
      <c r="F23" s="110">
        <f t="shared" si="0"/>
        <v>0</v>
      </c>
      <c r="G23" s="93"/>
      <c r="H23" s="110">
        <f t="shared" si="1"/>
        <v>0</v>
      </c>
      <c r="I23" s="99">
        <f t="shared" si="4"/>
        <v>176000</v>
      </c>
      <c r="J23" s="118"/>
    </row>
    <row r="24" spans="1:10" ht="12.75" customHeight="1">
      <c r="A24" s="464" t="s">
        <v>418</v>
      </c>
      <c r="B24" s="189" t="s">
        <v>349</v>
      </c>
      <c r="C24" s="193"/>
      <c r="D24" s="194"/>
      <c r="E24" s="93"/>
      <c r="F24" s="110">
        <f t="shared" si="0"/>
        <v>0</v>
      </c>
      <c r="G24" s="93"/>
      <c r="H24" s="110">
        <f t="shared" si="1"/>
        <v>0</v>
      </c>
      <c r="I24" s="99">
        <f>SUM(E24,G24)</f>
        <v>0</v>
      </c>
      <c r="J24" s="118"/>
    </row>
    <row r="25" spans="1:10" ht="12.75">
      <c r="A25" s="447"/>
      <c r="B25" s="192" t="s">
        <v>408</v>
      </c>
      <c r="C25" s="193"/>
      <c r="D25" s="194"/>
      <c r="E25" s="93"/>
      <c r="F25" s="110">
        <f t="shared" si="0"/>
        <v>0</v>
      </c>
      <c r="G25" s="93"/>
      <c r="H25" s="110">
        <f t="shared" si="1"/>
        <v>0</v>
      </c>
      <c r="I25" s="99">
        <f>SUM(E25,G25)</f>
        <v>0</v>
      </c>
      <c r="J25" s="118"/>
    </row>
    <row r="26" spans="1:10" ht="12.75" customHeight="1">
      <c r="A26" s="464" t="s">
        <v>419</v>
      </c>
      <c r="B26" s="189" t="s">
        <v>349</v>
      </c>
      <c r="C26" s="93">
        <v>2120</v>
      </c>
      <c r="D26" s="110">
        <f>IF(AND(ISNUMBER(I26),I26&lt;&gt;0,ISNUMBER(C26)),C26/$I26,0)</f>
        <v>1</v>
      </c>
      <c r="E26" s="93"/>
      <c r="F26" s="110">
        <f t="shared" si="0"/>
        <v>0</v>
      </c>
      <c r="G26" s="93"/>
      <c r="H26" s="110">
        <f t="shared" si="1"/>
        <v>0</v>
      </c>
      <c r="I26" s="99">
        <f>SUM(C26,E26,G26)</f>
        <v>2120</v>
      </c>
      <c r="J26" s="118"/>
    </row>
    <row r="27" spans="1:10" ht="12.75">
      <c r="A27" s="447"/>
      <c r="B27" s="192" t="s">
        <v>408</v>
      </c>
      <c r="C27" s="93">
        <v>41825.59</v>
      </c>
      <c r="D27" s="110">
        <f>IF(AND(ISNUMBER(I27),I27&lt;&gt;0,ISNUMBER(C27)),C27/$I27,0)</f>
        <v>1</v>
      </c>
      <c r="E27" s="93"/>
      <c r="F27" s="110">
        <f t="shared" si="0"/>
        <v>0</v>
      </c>
      <c r="G27" s="93"/>
      <c r="H27" s="110">
        <f t="shared" si="1"/>
        <v>0</v>
      </c>
      <c r="I27" s="99">
        <f>SUM(C27,E27,G27)</f>
        <v>41825.59</v>
      </c>
      <c r="J27" s="118"/>
    </row>
    <row r="28" spans="1:10" ht="12.75">
      <c r="A28" s="529" t="s">
        <v>420</v>
      </c>
      <c r="B28" s="189" t="s">
        <v>349</v>
      </c>
      <c r="C28" s="114"/>
      <c r="D28" s="195"/>
      <c r="E28" s="93"/>
      <c r="F28" s="110">
        <f t="shared" si="0"/>
        <v>0</v>
      </c>
      <c r="G28" s="93"/>
      <c r="H28" s="110">
        <f t="shared" si="1"/>
        <v>0</v>
      </c>
      <c r="I28" s="99">
        <f>SUM(E28,G28)</f>
        <v>0</v>
      </c>
      <c r="J28" s="118"/>
    </row>
    <row r="29" spans="1:10" ht="12.75">
      <c r="A29" s="530"/>
      <c r="B29" s="192" t="s">
        <v>408</v>
      </c>
      <c r="C29" s="114"/>
      <c r="D29" s="195"/>
      <c r="E29" s="93"/>
      <c r="F29" s="110">
        <f t="shared" si="0"/>
        <v>0</v>
      </c>
      <c r="G29" s="93"/>
      <c r="H29" s="110">
        <f t="shared" si="1"/>
        <v>0</v>
      </c>
      <c r="I29" s="99">
        <f>SUM(E29,G29)</f>
        <v>0</v>
      </c>
      <c r="J29" s="118"/>
    </row>
    <row r="30" spans="1:10" ht="12.75" customHeight="1">
      <c r="A30" s="529" t="s">
        <v>421</v>
      </c>
      <c r="B30" s="189" t="s">
        <v>349</v>
      </c>
      <c r="C30" s="193"/>
      <c r="D30" s="195"/>
      <c r="E30" s="93"/>
      <c r="F30" s="110">
        <f t="shared" si="0"/>
        <v>0</v>
      </c>
      <c r="G30" s="93"/>
      <c r="H30" s="110">
        <f t="shared" si="1"/>
        <v>0</v>
      </c>
      <c r="I30" s="99">
        <f>SUM(E30,G30)</f>
        <v>0</v>
      </c>
      <c r="J30" s="118"/>
    </row>
    <row r="31" spans="1:10" ht="12.75">
      <c r="A31" s="530"/>
      <c r="B31" s="192" t="s">
        <v>408</v>
      </c>
      <c r="C31" s="193"/>
      <c r="D31" s="195"/>
      <c r="E31" s="93"/>
      <c r="F31" s="110">
        <f t="shared" si="0"/>
        <v>0</v>
      </c>
      <c r="G31" s="93"/>
      <c r="H31" s="110">
        <f t="shared" si="1"/>
        <v>0</v>
      </c>
      <c r="I31" s="99">
        <f>SUM(E31,G31)</f>
        <v>0</v>
      </c>
      <c r="J31" s="118"/>
    </row>
    <row r="32" spans="1:10" ht="12.75" customHeight="1">
      <c r="A32" s="529" t="s">
        <v>422</v>
      </c>
      <c r="B32" s="189" t="s">
        <v>423</v>
      </c>
      <c r="C32" s="93">
        <v>531</v>
      </c>
      <c r="D32" s="110">
        <f>IF(AND(ISNUMBER(I32),I32&lt;&gt;0,ISNUMBER(C32)),C32/$I32,0)</f>
        <v>1</v>
      </c>
      <c r="E32" s="93"/>
      <c r="F32" s="110">
        <f t="shared" si="0"/>
        <v>0</v>
      </c>
      <c r="G32" s="93"/>
      <c r="H32" s="110">
        <f t="shared" si="1"/>
        <v>0</v>
      </c>
      <c r="I32" s="99">
        <f>SUM(C32,E32,G32)</f>
        <v>531</v>
      </c>
      <c r="J32" s="118"/>
    </row>
    <row r="33" spans="1:10" ht="12.75">
      <c r="A33" s="530"/>
      <c r="B33" s="192" t="s">
        <v>408</v>
      </c>
      <c r="C33" s="93">
        <v>7815</v>
      </c>
      <c r="D33" s="110">
        <f>IF(AND(ISNUMBER(I33),I33&lt;&gt;0,ISNUMBER(C33)),C33/$I33,0)</f>
        <v>1</v>
      </c>
      <c r="E33" s="93"/>
      <c r="F33" s="110">
        <f t="shared" si="0"/>
        <v>0</v>
      </c>
      <c r="G33" s="93"/>
      <c r="H33" s="110">
        <f t="shared" si="1"/>
        <v>0</v>
      </c>
      <c r="I33" s="99">
        <f>SUM(C33,E33,G33)</f>
        <v>7815</v>
      </c>
      <c r="J33" s="118"/>
    </row>
    <row r="34" spans="1:10" ht="12.75" customHeight="1">
      <c r="A34" s="529" t="s">
        <v>424</v>
      </c>
      <c r="B34" s="189" t="s">
        <v>349</v>
      </c>
      <c r="C34" s="93" t="s">
        <v>48</v>
      </c>
      <c r="D34" s="110">
        <f>IF(AND(ISNUMBER(I34),I34&lt;&gt;0,ISNUMBER(C34)),C34/$I34,0)</f>
        <v>0</v>
      </c>
      <c r="E34" s="93"/>
      <c r="F34" s="110">
        <f t="shared" si="0"/>
        <v>0</v>
      </c>
      <c r="G34" s="93"/>
      <c r="H34" s="110">
        <f t="shared" si="1"/>
        <v>0</v>
      </c>
      <c r="I34" s="99">
        <f>SUM(C34,E34,G34)</f>
        <v>0</v>
      </c>
      <c r="J34" s="118"/>
    </row>
    <row r="35" spans="1:10" ht="12.75">
      <c r="A35" s="530"/>
      <c r="B35" s="192" t="s">
        <v>408</v>
      </c>
      <c r="C35" s="93" t="s">
        <v>48</v>
      </c>
      <c r="D35" s="110">
        <f>IF(AND(ISNUMBER(I35),I35&lt;&gt;0,ISNUMBER(C35)),C35/$I35,0)</f>
        <v>0</v>
      </c>
      <c r="E35" s="93"/>
      <c r="F35" s="110">
        <f t="shared" si="0"/>
        <v>0</v>
      </c>
      <c r="G35" s="93"/>
      <c r="H35" s="110">
        <f t="shared" si="1"/>
        <v>0</v>
      </c>
      <c r="I35" s="99">
        <f>SUM(C35,E35,G35)</f>
        <v>0</v>
      </c>
      <c r="J35" s="118"/>
    </row>
    <row r="36" spans="1:10" ht="12.75">
      <c r="A36" s="529" t="s">
        <v>280</v>
      </c>
      <c r="B36" s="189" t="s">
        <v>349</v>
      </c>
      <c r="C36" s="93"/>
      <c r="D36" s="110">
        <f>IF(AND(ISNUMBER(I36),I36&lt;&gt;0,ISNUMBER(C36)),C36/$I36,0)</f>
        <v>0</v>
      </c>
      <c r="E36" s="93"/>
      <c r="F36" s="110">
        <f t="shared" si="0"/>
        <v>0</v>
      </c>
      <c r="G36" s="93"/>
      <c r="H36" s="110">
        <f t="shared" si="1"/>
        <v>0</v>
      </c>
      <c r="I36" s="99">
        <f>SUM(C36,E36,G36)</f>
        <v>0</v>
      </c>
      <c r="J36" s="118"/>
    </row>
    <row r="37" spans="1:10" ht="12.75">
      <c r="A37" s="530"/>
      <c r="B37" s="192" t="s">
        <v>408</v>
      </c>
      <c r="C37" s="93"/>
      <c r="D37" s="110">
        <f aca="true" t="shared" si="5" ref="D37:D45">IF(AND(ISNUMBER(I37),I37&lt;&gt;0,ISNUMBER(C37)),C37/$I37,0)</f>
        <v>0</v>
      </c>
      <c r="E37" s="93"/>
      <c r="F37" s="110">
        <f t="shared" si="0"/>
        <v>0</v>
      </c>
      <c r="G37" s="93"/>
      <c r="H37" s="110">
        <f t="shared" si="1"/>
        <v>0</v>
      </c>
      <c r="I37" s="99">
        <f aca="true" t="shared" si="6" ref="I37:I45">SUM(C37,E37,G37)</f>
        <v>0</v>
      </c>
      <c r="J37" s="118"/>
    </row>
    <row r="38" spans="1:10" ht="12.75" customHeight="1">
      <c r="A38" s="529" t="s">
        <v>281</v>
      </c>
      <c r="B38" s="189" t="s">
        <v>423</v>
      </c>
      <c r="C38" s="196"/>
      <c r="D38" s="110">
        <f t="shared" si="5"/>
        <v>0</v>
      </c>
      <c r="E38" s="93"/>
      <c r="F38" s="110">
        <f t="shared" si="0"/>
        <v>0</v>
      </c>
      <c r="G38" s="93"/>
      <c r="H38" s="110">
        <f t="shared" si="1"/>
        <v>0</v>
      </c>
      <c r="I38" s="99">
        <f t="shared" si="6"/>
        <v>0</v>
      </c>
      <c r="J38" s="118"/>
    </row>
    <row r="39" spans="1:10" ht="12.75">
      <c r="A39" s="530"/>
      <c r="B39" s="192" t="s">
        <v>408</v>
      </c>
      <c r="C39" s="196"/>
      <c r="D39" s="110">
        <f t="shared" si="5"/>
        <v>0</v>
      </c>
      <c r="E39" s="93"/>
      <c r="F39" s="110">
        <f t="shared" si="0"/>
        <v>0</v>
      </c>
      <c r="G39" s="93"/>
      <c r="H39" s="110">
        <f t="shared" si="1"/>
        <v>0</v>
      </c>
      <c r="I39" s="99">
        <f t="shared" si="6"/>
        <v>0</v>
      </c>
      <c r="J39" s="118"/>
    </row>
    <row r="40" spans="1:10" ht="12.75">
      <c r="A40" s="529" t="s">
        <v>282</v>
      </c>
      <c r="B40" s="189" t="s">
        <v>349</v>
      </c>
      <c r="C40" s="196"/>
      <c r="D40" s="110">
        <f t="shared" si="5"/>
        <v>0</v>
      </c>
      <c r="E40" s="93"/>
      <c r="F40" s="110">
        <f t="shared" si="0"/>
        <v>0</v>
      </c>
      <c r="G40" s="93"/>
      <c r="H40" s="110">
        <f t="shared" si="1"/>
        <v>0</v>
      </c>
      <c r="I40" s="99">
        <f t="shared" si="6"/>
        <v>0</v>
      </c>
      <c r="J40" s="118"/>
    </row>
    <row r="41" spans="1:10" ht="12.75">
      <c r="A41" s="530"/>
      <c r="B41" s="192" t="s">
        <v>408</v>
      </c>
      <c r="C41" s="93"/>
      <c r="D41" s="110">
        <f t="shared" si="5"/>
        <v>0</v>
      </c>
      <c r="E41" s="93"/>
      <c r="F41" s="110">
        <f t="shared" si="0"/>
        <v>0</v>
      </c>
      <c r="G41" s="93"/>
      <c r="H41" s="110">
        <f t="shared" si="1"/>
        <v>0</v>
      </c>
      <c r="I41" s="99">
        <f t="shared" si="6"/>
        <v>0</v>
      </c>
      <c r="J41" s="118"/>
    </row>
    <row r="42" spans="1:10" ht="12.75" customHeight="1">
      <c r="A42" s="529" t="s">
        <v>283</v>
      </c>
      <c r="B42" s="189" t="s">
        <v>423</v>
      </c>
      <c r="C42" s="93">
        <v>716</v>
      </c>
      <c r="D42" s="110">
        <f t="shared" si="5"/>
        <v>1</v>
      </c>
      <c r="E42" s="93"/>
      <c r="F42" s="110">
        <f t="shared" si="0"/>
        <v>0</v>
      </c>
      <c r="G42" s="93"/>
      <c r="H42" s="110">
        <f t="shared" si="1"/>
        <v>0</v>
      </c>
      <c r="I42" s="99">
        <f t="shared" si="6"/>
        <v>716</v>
      </c>
      <c r="J42" s="118"/>
    </row>
    <row r="43" spans="1:10" ht="12.75">
      <c r="A43" s="530"/>
      <c r="B43" s="192" t="s">
        <v>408</v>
      </c>
      <c r="C43" s="93">
        <v>716</v>
      </c>
      <c r="D43" s="110">
        <f t="shared" si="5"/>
        <v>1</v>
      </c>
      <c r="E43" s="93"/>
      <c r="F43" s="110">
        <f t="shared" si="0"/>
        <v>0</v>
      </c>
      <c r="G43" s="93"/>
      <c r="H43" s="110">
        <f t="shared" si="1"/>
        <v>0</v>
      </c>
      <c r="I43" s="99">
        <f t="shared" si="6"/>
        <v>716</v>
      </c>
      <c r="J43" s="118"/>
    </row>
    <row r="44" spans="1:10" ht="12.75">
      <c r="A44" s="529" t="s">
        <v>284</v>
      </c>
      <c r="B44" s="189" t="s">
        <v>423</v>
      </c>
      <c r="C44" s="93">
        <v>7</v>
      </c>
      <c r="D44" s="110">
        <f t="shared" si="5"/>
        <v>1</v>
      </c>
      <c r="E44" s="93"/>
      <c r="F44" s="110">
        <f t="shared" si="0"/>
        <v>0</v>
      </c>
      <c r="G44" s="93"/>
      <c r="H44" s="110">
        <f t="shared" si="1"/>
        <v>0</v>
      </c>
      <c r="I44" s="99">
        <f t="shared" si="6"/>
        <v>7</v>
      </c>
      <c r="J44" s="118"/>
    </row>
    <row r="45" spans="1:10" ht="12.75">
      <c r="A45" s="530"/>
      <c r="B45" s="192" t="s">
        <v>408</v>
      </c>
      <c r="C45" s="93">
        <v>442.075</v>
      </c>
      <c r="D45" s="110">
        <f t="shared" si="5"/>
        <v>1</v>
      </c>
      <c r="E45" s="93"/>
      <c r="F45" s="110">
        <f t="shared" si="0"/>
        <v>0</v>
      </c>
      <c r="G45" s="93"/>
      <c r="H45" s="110">
        <f t="shared" si="1"/>
        <v>0</v>
      </c>
      <c r="I45" s="99">
        <f t="shared" si="6"/>
        <v>442.075</v>
      </c>
      <c r="J45" s="118"/>
    </row>
    <row r="46" spans="1:10" s="202" customFormat="1" ht="12.75">
      <c r="A46" s="163"/>
      <c r="B46" s="197"/>
      <c r="C46" s="198"/>
      <c r="D46" s="199"/>
      <c r="E46" s="200"/>
      <c r="F46" s="199"/>
      <c r="G46" s="200"/>
      <c r="H46" s="199"/>
      <c r="I46" s="200"/>
      <c r="J46" s="201"/>
    </row>
    <row r="47" spans="1:10" ht="12.75">
      <c r="A47" s="531" t="s">
        <v>425</v>
      </c>
      <c r="B47" s="532"/>
      <c r="C47" s="99">
        <f>SUM(C17,C19,C21,C23,C27,C33,C35,C37,C39,C41,C43,C45)</f>
        <v>235336.265</v>
      </c>
      <c r="D47" s="110">
        <f>IF(AND(ISNUMBER(I47),I47&lt;&gt;0,ISNUMBER(C47)),C47/$I47,0)</f>
        <v>1</v>
      </c>
      <c r="E47" s="99">
        <f>SUM(E11,E13,E15,E17,E19,E21,E23,E25,E27,E29,E31,E33,E35,E37,E39,E41,E43,E45)</f>
        <v>0</v>
      </c>
      <c r="F47" s="110">
        <f>IF(AND(ISNUMBER(I47),I47&lt;&gt;0,ISNUMBER(E47)),E47/$I47,0)</f>
        <v>0</v>
      </c>
      <c r="G47" s="99">
        <f>SUM(G11,G13,G15,G17,G19,G21,G23,G25,G27,G29,G31,G33,G35,G37,G39,G41,G43,G45)</f>
        <v>0</v>
      </c>
      <c r="H47" s="110">
        <f>IF(AND(ISNUMBER(I47),I47&lt;&gt;0,ISNUMBER(G47)),G47/$I47,0)</f>
        <v>0</v>
      </c>
      <c r="I47" s="99">
        <f>SUM(I11,I13,I15,I17,I19,I21,I23,I25,I27,I29,I31,I33,I35,I37,I39,I41,I43,I45)</f>
        <v>235336.265</v>
      </c>
      <c r="J47" s="118"/>
    </row>
    <row r="48" spans="1:10" ht="12.75">
      <c r="A48" s="203"/>
      <c r="B48" s="203"/>
      <c r="C48" s="203"/>
      <c r="D48" s="203"/>
      <c r="E48" s="203"/>
      <c r="F48" s="204"/>
      <c r="G48" s="203"/>
      <c r="H48" s="203"/>
      <c r="I48" s="203"/>
      <c r="J48" s="118"/>
    </row>
    <row r="49" spans="1:10" ht="14.25">
      <c r="A49" s="205"/>
      <c r="B49" s="106"/>
      <c r="C49" s="106"/>
      <c r="D49" s="106"/>
      <c r="E49" s="106"/>
      <c r="F49" s="106"/>
      <c r="G49" s="106"/>
      <c r="H49" s="106"/>
      <c r="I49" s="106"/>
      <c r="J49" s="118"/>
    </row>
    <row r="50" spans="1:10" s="206" customFormat="1" ht="18">
      <c r="A50"/>
      <c r="B50"/>
      <c r="C50"/>
      <c r="D50"/>
      <c r="E50"/>
      <c r="F50"/>
      <c r="G50"/>
      <c r="H50"/>
      <c r="I50"/>
      <c r="J50" s="173"/>
    </row>
    <row r="51" spans="1:10" s="183" customFormat="1" ht="12.75">
      <c r="A51"/>
      <c r="B51"/>
      <c r="C51"/>
      <c r="D51"/>
      <c r="E51"/>
      <c r="F51"/>
      <c r="G51"/>
      <c r="H51"/>
      <c r="I51"/>
      <c r="J51" s="176"/>
    </row>
    <row r="52" spans="1:10" s="208" customFormat="1" ht="15.75">
      <c r="A52"/>
      <c r="B52"/>
      <c r="C52"/>
      <c r="D52"/>
      <c r="E52"/>
      <c r="F52"/>
      <c r="G52"/>
      <c r="H52"/>
      <c r="I52"/>
      <c r="J52" s="207"/>
    </row>
    <row r="53" spans="1:10" s="210" customFormat="1" ht="12.75">
      <c r="A53"/>
      <c r="B53"/>
      <c r="C53"/>
      <c r="D53"/>
      <c r="E53"/>
      <c r="F53"/>
      <c r="G53"/>
      <c r="H53"/>
      <c r="I53"/>
      <c r="J53" s="209"/>
    </row>
    <row r="54" spans="1:10" s="212" customFormat="1" ht="14.25">
      <c r="A54"/>
      <c r="B54"/>
      <c r="C54"/>
      <c r="D54"/>
      <c r="E54"/>
      <c r="F54"/>
      <c r="G54"/>
      <c r="H54"/>
      <c r="I54"/>
      <c r="J54" s="211"/>
    </row>
    <row r="55" spans="1:10" ht="12.75">
      <c r="A55"/>
      <c r="B55"/>
      <c r="C55"/>
      <c r="D55"/>
      <c r="E55"/>
      <c r="F55"/>
      <c r="G55"/>
      <c r="H55"/>
      <c r="I55"/>
      <c r="J55" s="118"/>
    </row>
    <row r="56" spans="1:10" ht="12.75">
      <c r="A56"/>
      <c r="B56"/>
      <c r="C56"/>
      <c r="D56"/>
      <c r="E56"/>
      <c r="F56"/>
      <c r="G56"/>
      <c r="H56"/>
      <c r="I56"/>
      <c r="J56" s="118"/>
    </row>
    <row r="57" spans="1:10" ht="12.75">
      <c r="A57"/>
      <c r="B57"/>
      <c r="C57"/>
      <c r="D57"/>
      <c r="E57"/>
      <c r="F57"/>
      <c r="G57"/>
      <c r="H57"/>
      <c r="I57"/>
      <c r="J57" s="118"/>
    </row>
    <row r="58" spans="1:10" ht="12.75">
      <c r="A58"/>
      <c r="B58"/>
      <c r="C58"/>
      <c r="D58"/>
      <c r="E58"/>
      <c r="F58"/>
      <c r="G58"/>
      <c r="H58"/>
      <c r="I58"/>
      <c r="J58" s="118"/>
    </row>
    <row r="59" spans="1:10" ht="12.75">
      <c r="A59"/>
      <c r="B59"/>
      <c r="C59"/>
      <c r="D59"/>
      <c r="E59"/>
      <c r="F59"/>
      <c r="G59"/>
      <c r="H59"/>
      <c r="I59"/>
      <c r="J59" s="118"/>
    </row>
    <row r="60" spans="1:10" ht="12.75">
      <c r="A60"/>
      <c r="B60"/>
      <c r="C60"/>
      <c r="D60"/>
      <c r="E60"/>
      <c r="F60"/>
      <c r="G60"/>
      <c r="H60"/>
      <c r="I60"/>
      <c r="J60" s="118"/>
    </row>
    <row r="61" spans="1:10" ht="12.75">
      <c r="A61"/>
      <c r="B61"/>
      <c r="C61"/>
      <c r="D61"/>
      <c r="E61"/>
      <c r="F61"/>
      <c r="G61"/>
      <c r="H61"/>
      <c r="I61"/>
      <c r="J61" s="118"/>
    </row>
    <row r="62" spans="1:10" ht="12.75">
      <c r="A62"/>
      <c r="B62"/>
      <c r="C62"/>
      <c r="D62"/>
      <c r="E62"/>
      <c r="F62"/>
      <c r="G62"/>
      <c r="H62"/>
      <c r="I62"/>
      <c r="J62" s="118"/>
    </row>
    <row r="63" spans="1:10" ht="12.75">
      <c r="A63"/>
      <c r="B63"/>
      <c r="C63"/>
      <c r="D63"/>
      <c r="E63"/>
      <c r="F63"/>
      <c r="G63"/>
      <c r="H63"/>
      <c r="I63"/>
      <c r="J63" s="118"/>
    </row>
    <row r="64" spans="1:10" ht="12.75">
      <c r="A64"/>
      <c r="B64"/>
      <c r="C64"/>
      <c r="D64"/>
      <c r="E64"/>
      <c r="F64"/>
      <c r="G64"/>
      <c r="H64"/>
      <c r="I64"/>
      <c r="J64" s="118"/>
    </row>
    <row r="65" spans="1:10" ht="12.75">
      <c r="A65"/>
      <c r="B65"/>
      <c r="C65"/>
      <c r="D65"/>
      <c r="E65"/>
      <c r="F65"/>
      <c r="G65"/>
      <c r="H65"/>
      <c r="I65"/>
      <c r="J65" s="118"/>
    </row>
    <row r="66" spans="1:10" ht="12.75">
      <c r="A66"/>
      <c r="B66"/>
      <c r="C66"/>
      <c r="D66"/>
      <c r="E66"/>
      <c r="F66"/>
      <c r="G66"/>
      <c r="H66"/>
      <c r="I66"/>
      <c r="J66" s="118"/>
    </row>
    <row r="67" spans="1:10" ht="12.75">
      <c r="A67"/>
      <c r="B67"/>
      <c r="C67"/>
      <c r="D67"/>
      <c r="E67"/>
      <c r="F67"/>
      <c r="G67"/>
      <c r="H67"/>
      <c r="I67"/>
      <c r="J67" s="118"/>
    </row>
    <row r="68" spans="1:10" ht="12.75">
      <c r="A68"/>
      <c r="B68"/>
      <c r="C68"/>
      <c r="D68"/>
      <c r="E68"/>
      <c r="F68"/>
      <c r="G68"/>
      <c r="H68"/>
      <c r="I68"/>
      <c r="J68" s="118"/>
    </row>
    <row r="69" spans="1:10" ht="12.75">
      <c r="A69"/>
      <c r="B69"/>
      <c r="C69"/>
      <c r="D69"/>
      <c r="E69"/>
      <c r="F69"/>
      <c r="G69"/>
      <c r="H69"/>
      <c r="I69"/>
      <c r="J69" s="118"/>
    </row>
    <row r="70" spans="1:10" ht="12.75">
      <c r="A70"/>
      <c r="B70"/>
      <c r="C70"/>
      <c r="D70"/>
      <c r="E70"/>
      <c r="F70"/>
      <c r="G70"/>
      <c r="H70"/>
      <c r="I70"/>
      <c r="J70" s="118"/>
    </row>
    <row r="71" spans="1:10" ht="12.75">
      <c r="A71"/>
      <c r="B71"/>
      <c r="C71"/>
      <c r="D71"/>
      <c r="E71"/>
      <c r="F71"/>
      <c r="G71"/>
      <c r="H71"/>
      <c r="I71"/>
      <c r="J71" s="118"/>
    </row>
    <row r="72" spans="1:10" ht="12.75">
      <c r="A72"/>
      <c r="B72"/>
      <c r="C72"/>
      <c r="D72"/>
      <c r="E72"/>
      <c r="F72"/>
      <c r="G72"/>
      <c r="H72"/>
      <c r="I72"/>
      <c r="J72" s="118"/>
    </row>
    <row r="73" spans="1:10" ht="12.75">
      <c r="A73"/>
      <c r="B73"/>
      <c r="C73"/>
      <c r="D73"/>
      <c r="E73"/>
      <c r="F73"/>
      <c r="G73"/>
      <c r="H73"/>
      <c r="I73"/>
      <c r="J73" s="118"/>
    </row>
    <row r="74" spans="1:10" ht="12.75">
      <c r="A74"/>
      <c r="B74"/>
      <c r="C74"/>
      <c r="D74"/>
      <c r="E74"/>
      <c r="F74"/>
      <c r="G74"/>
      <c r="H74"/>
      <c r="I74"/>
      <c r="J74" s="118"/>
    </row>
    <row r="75" spans="1:10" ht="12.75">
      <c r="A75"/>
      <c r="B75"/>
      <c r="C75"/>
      <c r="D75"/>
      <c r="E75"/>
      <c r="F75"/>
      <c r="G75"/>
      <c r="H75"/>
      <c r="I75"/>
      <c r="J75" s="118"/>
    </row>
    <row r="76" spans="1:10" ht="12.75">
      <c r="A76"/>
      <c r="B76"/>
      <c r="C76"/>
      <c r="D76"/>
      <c r="E76"/>
      <c r="F76"/>
      <c r="G76"/>
      <c r="H76"/>
      <c r="I76"/>
      <c r="J76" s="118"/>
    </row>
    <row r="77" spans="1:10" ht="12.75">
      <c r="A77"/>
      <c r="B77"/>
      <c r="C77"/>
      <c r="D77"/>
      <c r="E77"/>
      <c r="F77"/>
      <c r="G77"/>
      <c r="H77"/>
      <c r="I77"/>
      <c r="J77" s="118"/>
    </row>
    <row r="78" spans="1:10" ht="12.75">
      <c r="A78"/>
      <c r="B78"/>
      <c r="C78"/>
      <c r="D78"/>
      <c r="E78"/>
      <c r="F78"/>
      <c r="G78"/>
      <c r="H78"/>
      <c r="I78"/>
      <c r="J78" s="118"/>
    </row>
    <row r="79" spans="1:10" ht="12.75">
      <c r="A79"/>
      <c r="B79"/>
      <c r="C79"/>
      <c r="D79"/>
      <c r="E79"/>
      <c r="F79"/>
      <c r="G79"/>
      <c r="H79"/>
      <c r="I79"/>
      <c r="J79" s="118"/>
    </row>
    <row r="80" spans="1:10" ht="12.75">
      <c r="A80"/>
      <c r="B80"/>
      <c r="C80"/>
      <c r="D80"/>
      <c r="E80"/>
      <c r="F80"/>
      <c r="G80"/>
      <c r="H80"/>
      <c r="I80"/>
      <c r="J80" s="118"/>
    </row>
    <row r="81" spans="1:10" ht="12.75">
      <c r="A81"/>
      <c r="B81"/>
      <c r="C81"/>
      <c r="D81"/>
      <c r="E81"/>
      <c r="F81"/>
      <c r="G81"/>
      <c r="H81"/>
      <c r="I81"/>
      <c r="J81" s="118"/>
    </row>
    <row r="82" spans="1:10" ht="12.75">
      <c r="A82"/>
      <c r="B82"/>
      <c r="C82"/>
      <c r="D82"/>
      <c r="E82"/>
      <c r="F82"/>
      <c r="G82"/>
      <c r="H82"/>
      <c r="I82"/>
      <c r="J82" s="118"/>
    </row>
    <row r="83" spans="1:10" ht="12.75">
      <c r="A83"/>
      <c r="B83"/>
      <c r="C83"/>
      <c r="D83"/>
      <c r="E83"/>
      <c r="F83"/>
      <c r="G83"/>
      <c r="H83"/>
      <c r="I83"/>
      <c r="J83" s="118"/>
    </row>
    <row r="84" spans="1:10" ht="12.75">
      <c r="A84"/>
      <c r="B84"/>
      <c r="C84"/>
      <c r="D84"/>
      <c r="E84"/>
      <c r="F84"/>
      <c r="G84"/>
      <c r="H84"/>
      <c r="I84"/>
      <c r="J84" s="118"/>
    </row>
    <row r="85" spans="1:10" ht="12.75">
      <c r="A85"/>
      <c r="B85"/>
      <c r="C85"/>
      <c r="D85"/>
      <c r="E85"/>
      <c r="F85"/>
      <c r="G85"/>
      <c r="H85"/>
      <c r="I85"/>
      <c r="J85" s="118"/>
    </row>
    <row r="86" spans="1:10" ht="12.75">
      <c r="A86"/>
      <c r="B86"/>
      <c r="C86"/>
      <c r="D86"/>
      <c r="E86"/>
      <c r="F86"/>
      <c r="G86"/>
      <c r="H86"/>
      <c r="I86"/>
      <c r="J86" s="118"/>
    </row>
    <row r="87" spans="1:10" ht="12.75">
      <c r="A87"/>
      <c r="B87"/>
      <c r="C87"/>
      <c r="D87"/>
      <c r="E87"/>
      <c r="F87"/>
      <c r="G87"/>
      <c r="H87"/>
      <c r="I87"/>
      <c r="J87" s="118"/>
    </row>
    <row r="88" spans="1:9" ht="12.75">
      <c r="A88"/>
      <c r="B88"/>
      <c r="C88"/>
      <c r="D88"/>
      <c r="E88"/>
      <c r="F88"/>
      <c r="G88"/>
      <c r="H88"/>
      <c r="I88"/>
    </row>
  </sheetData>
  <mergeCells count="24">
    <mergeCell ref="A40:A41"/>
    <mergeCell ref="A42:A43"/>
    <mergeCell ref="A44:A45"/>
    <mergeCell ref="A47:B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A9:B9"/>
    <mergeCell ref="A10:A11"/>
    <mergeCell ref="A12:A13"/>
    <mergeCell ref="A14:A15"/>
    <mergeCell ref="A6:B8"/>
    <mergeCell ref="C6:D6"/>
    <mergeCell ref="E6:F6"/>
    <mergeCell ref="G6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>
    <pageSetUpPr fitToPage="1"/>
  </sheetPr>
  <dimension ref="A1:P89"/>
  <sheetViews>
    <sheetView zoomScale="85" zoomScaleNormal="85" workbookViewId="0" topLeftCell="C1">
      <selection activeCell="A33" sqref="A33:A34"/>
    </sheetView>
  </sheetViews>
  <sheetFormatPr defaultColWidth="9.00390625" defaultRowHeight="12.75"/>
  <cols>
    <col min="1" max="1" width="39.125" style="215" customWidth="1"/>
    <col min="2" max="2" width="34.875" style="215" customWidth="1"/>
    <col min="3" max="3" width="11.75390625" style="215" customWidth="1"/>
    <col min="4" max="4" width="6.25390625" style="215" customWidth="1"/>
    <col min="5" max="5" width="11.75390625" style="215" customWidth="1"/>
    <col min="6" max="6" width="7.125" style="215" customWidth="1"/>
    <col min="7" max="7" width="11.25390625" style="215" customWidth="1"/>
    <col min="8" max="8" width="7.125" style="215" customWidth="1"/>
    <col min="9" max="9" width="11.75390625" style="215" customWidth="1"/>
    <col min="10" max="10" width="7.25390625" style="215" customWidth="1"/>
    <col min="11" max="11" width="11.75390625" style="215" customWidth="1"/>
    <col min="12" max="12" width="7.00390625" style="215" customWidth="1"/>
    <col min="13" max="13" width="12.25390625" style="215" customWidth="1"/>
    <col min="14" max="14" width="5.75390625" style="215" customWidth="1"/>
    <col min="15" max="15" width="11.75390625" style="215" customWidth="1"/>
    <col min="16" max="16384" width="9.125" style="215" customWidth="1"/>
  </cols>
  <sheetData>
    <row r="1" spans="1:16" ht="12.75">
      <c r="A1" s="213" t="str">
        <f>'[1]T.0.1'!B3</f>
        <v>RDP</v>
      </c>
      <c r="B1" s="70" t="str">
        <f>'[1]T.0.1'!B7</f>
        <v>HUOBJ</v>
      </c>
      <c r="C1" s="71">
        <f>'[1]T.0.1'!B6</f>
        <v>2005</v>
      </c>
      <c r="D1" s="214"/>
      <c r="E1" s="214"/>
      <c r="F1" s="214"/>
      <c r="G1" s="214"/>
      <c r="H1" s="214"/>
      <c r="I1" s="214"/>
      <c r="J1" s="214"/>
      <c r="K1" s="214"/>
      <c r="L1" s="214"/>
      <c r="M1" s="134"/>
      <c r="N1" s="214"/>
      <c r="O1" s="214"/>
      <c r="P1" s="214"/>
    </row>
    <row r="2" spans="1:15" ht="19.5" customHeight="1">
      <c r="A2" s="88" t="s">
        <v>393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3.5" customHeight="1">
      <c r="A3" s="118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15" s="216" customFormat="1" ht="34.5" customHeight="1">
      <c r="A4" s="533" t="s">
        <v>426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</row>
    <row r="5" spans="1:15" ht="13.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s="218" customFormat="1" ht="15.75" customHeight="1">
      <c r="A6" s="534" t="s">
        <v>427</v>
      </c>
      <c r="B6" s="457"/>
      <c r="C6" s="534" t="s">
        <v>428</v>
      </c>
      <c r="D6" s="457"/>
      <c r="E6" s="535" t="s">
        <v>429</v>
      </c>
      <c r="F6" s="536"/>
      <c r="G6" s="536"/>
      <c r="H6" s="536"/>
      <c r="I6" s="536"/>
      <c r="J6" s="536"/>
      <c r="K6" s="536"/>
      <c r="L6" s="537"/>
      <c r="M6" s="538" t="s">
        <v>321</v>
      </c>
      <c r="N6" s="1"/>
      <c r="O6" s="217"/>
    </row>
    <row r="7" spans="1:15" s="218" customFormat="1" ht="69.75" customHeight="1">
      <c r="A7" s="458"/>
      <c r="B7" s="459"/>
      <c r="C7" s="460"/>
      <c r="D7" s="461"/>
      <c r="E7" s="522" t="s">
        <v>430</v>
      </c>
      <c r="F7" s="493"/>
      <c r="G7" s="522" t="s">
        <v>431</v>
      </c>
      <c r="H7" s="493"/>
      <c r="I7" s="522" t="s">
        <v>432</v>
      </c>
      <c r="J7" s="493"/>
      <c r="K7" s="522" t="s">
        <v>433</v>
      </c>
      <c r="L7" s="493"/>
      <c r="M7" s="539"/>
      <c r="N7" s="1"/>
      <c r="O7" s="217"/>
    </row>
    <row r="8" spans="1:15" s="218" customFormat="1" ht="13.5" customHeight="1">
      <c r="A8" s="458"/>
      <c r="B8" s="459"/>
      <c r="C8" s="126"/>
      <c r="D8" s="76" t="s">
        <v>331</v>
      </c>
      <c r="E8" s="76"/>
      <c r="F8" s="76" t="s">
        <v>331</v>
      </c>
      <c r="G8" s="76"/>
      <c r="H8" s="76" t="s">
        <v>331</v>
      </c>
      <c r="I8" s="76"/>
      <c r="J8" s="76" t="s">
        <v>331</v>
      </c>
      <c r="K8" s="76"/>
      <c r="L8" s="76" t="s">
        <v>331</v>
      </c>
      <c r="M8" s="219"/>
      <c r="N8" s="1"/>
      <c r="O8" s="217"/>
    </row>
    <row r="9" spans="1:15" s="218" customFormat="1" ht="13.5" customHeight="1">
      <c r="A9" s="460"/>
      <c r="B9" s="461"/>
      <c r="C9" s="220" t="s">
        <v>399</v>
      </c>
      <c r="D9" s="221" t="s">
        <v>434</v>
      </c>
      <c r="E9" s="222" t="s">
        <v>401</v>
      </c>
      <c r="F9" s="222" t="s">
        <v>435</v>
      </c>
      <c r="G9" s="222" t="s">
        <v>403</v>
      </c>
      <c r="H9" s="222" t="s">
        <v>436</v>
      </c>
      <c r="I9" s="222" t="s">
        <v>437</v>
      </c>
      <c r="J9" s="222" t="s">
        <v>438</v>
      </c>
      <c r="K9" s="222" t="s">
        <v>439</v>
      </c>
      <c r="L9" s="222" t="s">
        <v>440</v>
      </c>
      <c r="M9" s="222" t="s">
        <v>441</v>
      </c>
      <c r="N9" s="1"/>
      <c r="O9" s="217"/>
    </row>
    <row r="10" spans="1:15" ht="13.5" customHeight="1">
      <c r="A10" s="481" t="s">
        <v>442</v>
      </c>
      <c r="B10" s="482"/>
      <c r="C10" s="223"/>
      <c r="D10" s="224">
        <f aca="true" t="shared" si="0" ref="D10:D18">IF(AND(ISNUMBER(C10),ISNUMBER(M10),M10&lt;&gt;0),C10/M10,0)</f>
        <v>0</v>
      </c>
      <c r="E10" s="223"/>
      <c r="F10" s="224">
        <f aca="true" t="shared" si="1" ref="F10:F47">IF(AND(ISNUMBER(E10),ISNUMBER(M10),M10&lt;&gt;0),E10/M10,0)</f>
        <v>0</v>
      </c>
      <c r="G10" s="223"/>
      <c r="H10" s="224">
        <f aca="true" t="shared" si="2" ref="H10:H47">IF(AND(ISNUMBER(G10),ISNUMBER(M10),M10&lt;&gt;0),G10/M10,0)</f>
        <v>0</v>
      </c>
      <c r="I10" s="223"/>
      <c r="J10" s="224">
        <f aca="true" t="shared" si="3" ref="J10:J47">IF(AND(ISNUMBER(I10),ISNUMBER(M10),M10&lt;&gt;0),I10/M10,0)</f>
        <v>0</v>
      </c>
      <c r="K10" s="225">
        <f aca="true" t="shared" si="4" ref="K10:K46">SUM(E10,G10,I10)</f>
        <v>0</v>
      </c>
      <c r="L10" s="224">
        <f aca="true" t="shared" si="5" ref="L10:L47">IF(AND(ISNUMBER(K10),ISNUMBER(M10),M10&lt;&gt;0),K10/M10,0)</f>
        <v>0</v>
      </c>
      <c r="M10" s="225">
        <f aca="true" t="shared" si="6" ref="M10:M47">SUM(C10,K10)</f>
        <v>0</v>
      </c>
      <c r="N10" s="1"/>
      <c r="O10" s="214"/>
    </row>
    <row r="11" spans="1:15" ht="13.5" customHeight="1">
      <c r="A11" s="464" t="s">
        <v>407</v>
      </c>
      <c r="B11" s="189" t="s">
        <v>349</v>
      </c>
      <c r="C11" s="223"/>
      <c r="D11" s="224">
        <f t="shared" si="0"/>
        <v>0</v>
      </c>
      <c r="E11" s="223"/>
      <c r="F11" s="224">
        <f t="shared" si="1"/>
        <v>0</v>
      </c>
      <c r="G11" s="223"/>
      <c r="H11" s="224">
        <f t="shared" si="2"/>
        <v>0</v>
      </c>
      <c r="I11" s="223"/>
      <c r="J11" s="224">
        <f t="shared" si="3"/>
        <v>0</v>
      </c>
      <c r="K11" s="225">
        <f t="shared" si="4"/>
        <v>0</v>
      </c>
      <c r="L11" s="224">
        <f t="shared" si="5"/>
        <v>0</v>
      </c>
      <c r="M11" s="225">
        <f t="shared" si="6"/>
        <v>0</v>
      </c>
      <c r="N11" s="1"/>
      <c r="O11" s="214"/>
    </row>
    <row r="12" spans="1:15" ht="17.25" customHeight="1">
      <c r="A12" s="447"/>
      <c r="B12" s="192" t="s">
        <v>408</v>
      </c>
      <c r="C12" s="223"/>
      <c r="D12" s="224">
        <f t="shared" si="0"/>
        <v>0</v>
      </c>
      <c r="E12" s="223"/>
      <c r="F12" s="224">
        <f t="shared" si="1"/>
        <v>0</v>
      </c>
      <c r="G12" s="223"/>
      <c r="H12" s="224">
        <f t="shared" si="2"/>
        <v>0</v>
      </c>
      <c r="I12" s="223"/>
      <c r="J12" s="224">
        <f t="shared" si="3"/>
        <v>0</v>
      </c>
      <c r="K12" s="225">
        <f t="shared" si="4"/>
        <v>0</v>
      </c>
      <c r="L12" s="224">
        <f t="shared" si="5"/>
        <v>0</v>
      </c>
      <c r="M12" s="225">
        <f t="shared" si="6"/>
        <v>0</v>
      </c>
      <c r="N12" s="1"/>
      <c r="O12" s="214"/>
    </row>
    <row r="13" spans="1:15" ht="13.5" customHeight="1">
      <c r="A13" s="464" t="s">
        <v>409</v>
      </c>
      <c r="B13" s="189" t="s">
        <v>349</v>
      </c>
      <c r="C13" s="223"/>
      <c r="D13" s="224">
        <f t="shared" si="0"/>
        <v>0</v>
      </c>
      <c r="E13" s="223"/>
      <c r="F13" s="224">
        <f t="shared" si="1"/>
        <v>0</v>
      </c>
      <c r="G13" s="223"/>
      <c r="H13" s="224">
        <f t="shared" si="2"/>
        <v>0</v>
      </c>
      <c r="I13" s="223"/>
      <c r="J13" s="224">
        <f t="shared" si="3"/>
        <v>0</v>
      </c>
      <c r="K13" s="225">
        <f t="shared" si="4"/>
        <v>0</v>
      </c>
      <c r="L13" s="224">
        <f t="shared" si="5"/>
        <v>0</v>
      </c>
      <c r="M13" s="225">
        <f t="shared" si="6"/>
        <v>0</v>
      </c>
      <c r="N13" s="1"/>
      <c r="O13" s="214"/>
    </row>
    <row r="14" spans="1:15" ht="13.5" customHeight="1">
      <c r="A14" s="447"/>
      <c r="B14" s="192" t="s">
        <v>408</v>
      </c>
      <c r="C14" s="223"/>
      <c r="D14" s="224">
        <f t="shared" si="0"/>
        <v>0</v>
      </c>
      <c r="E14" s="223"/>
      <c r="F14" s="224">
        <f t="shared" si="1"/>
        <v>0</v>
      </c>
      <c r="G14" s="223"/>
      <c r="H14" s="224">
        <f t="shared" si="2"/>
        <v>0</v>
      </c>
      <c r="I14" s="223"/>
      <c r="J14" s="224">
        <f t="shared" si="3"/>
        <v>0</v>
      </c>
      <c r="K14" s="225">
        <f t="shared" si="4"/>
        <v>0</v>
      </c>
      <c r="L14" s="224">
        <f t="shared" si="5"/>
        <v>0</v>
      </c>
      <c r="M14" s="225">
        <f t="shared" si="6"/>
        <v>0</v>
      </c>
      <c r="N14" s="1"/>
      <c r="O14" s="214"/>
    </row>
    <row r="15" spans="1:15" ht="13.5" customHeight="1">
      <c r="A15" s="464" t="s">
        <v>410</v>
      </c>
      <c r="B15" s="189" t="s">
        <v>349</v>
      </c>
      <c r="C15" s="223"/>
      <c r="D15" s="224">
        <f t="shared" si="0"/>
        <v>0</v>
      </c>
      <c r="E15" s="223"/>
      <c r="F15" s="224">
        <f t="shared" si="1"/>
        <v>0</v>
      </c>
      <c r="G15" s="223"/>
      <c r="H15" s="224">
        <f t="shared" si="2"/>
        <v>0</v>
      </c>
      <c r="I15" s="223"/>
      <c r="J15" s="224">
        <f t="shared" si="3"/>
        <v>0</v>
      </c>
      <c r="K15" s="225">
        <f t="shared" si="4"/>
        <v>0</v>
      </c>
      <c r="L15" s="224">
        <f t="shared" si="5"/>
        <v>0</v>
      </c>
      <c r="M15" s="225">
        <f t="shared" si="6"/>
        <v>0</v>
      </c>
      <c r="N15" s="1"/>
      <c r="O15" s="214"/>
    </row>
    <row r="16" spans="1:15" ht="13.5" customHeight="1">
      <c r="A16" s="447"/>
      <c r="B16" s="192" t="s">
        <v>408</v>
      </c>
      <c r="C16" s="223"/>
      <c r="D16" s="224">
        <f t="shared" si="0"/>
        <v>0</v>
      </c>
      <c r="E16" s="223"/>
      <c r="F16" s="224">
        <f t="shared" si="1"/>
        <v>0</v>
      </c>
      <c r="G16" s="223"/>
      <c r="H16" s="224">
        <f t="shared" si="2"/>
        <v>0</v>
      </c>
      <c r="I16" s="223"/>
      <c r="J16" s="224">
        <f t="shared" si="3"/>
        <v>0</v>
      </c>
      <c r="K16" s="225">
        <f t="shared" si="4"/>
        <v>0</v>
      </c>
      <c r="L16" s="224">
        <f t="shared" si="5"/>
        <v>0</v>
      </c>
      <c r="M16" s="225">
        <f t="shared" si="6"/>
        <v>0</v>
      </c>
      <c r="N16" s="1"/>
      <c r="O16" s="214"/>
    </row>
    <row r="17" spans="1:15" ht="13.5" customHeight="1">
      <c r="A17" s="464" t="s">
        <v>411</v>
      </c>
      <c r="B17" s="189" t="s">
        <v>412</v>
      </c>
      <c r="C17" s="223" t="s">
        <v>46</v>
      </c>
      <c r="D17" s="224">
        <f t="shared" si="0"/>
        <v>0</v>
      </c>
      <c r="E17" s="223" t="s">
        <v>46</v>
      </c>
      <c r="F17" s="224">
        <f t="shared" si="1"/>
        <v>0</v>
      </c>
      <c r="G17" s="223" t="s">
        <v>46</v>
      </c>
      <c r="H17" s="224">
        <f t="shared" si="2"/>
        <v>0</v>
      </c>
      <c r="I17" s="223" t="s">
        <v>46</v>
      </c>
      <c r="J17" s="224">
        <f t="shared" si="3"/>
        <v>0</v>
      </c>
      <c r="K17" s="225">
        <f t="shared" si="4"/>
        <v>0</v>
      </c>
      <c r="L17" s="224">
        <f t="shared" si="5"/>
        <v>0</v>
      </c>
      <c r="M17" s="225">
        <f t="shared" si="6"/>
        <v>0</v>
      </c>
      <c r="N17" s="1"/>
      <c r="O17" s="214"/>
    </row>
    <row r="18" spans="1:15" ht="13.5" customHeight="1">
      <c r="A18" s="447"/>
      <c r="B18" s="192" t="s">
        <v>408</v>
      </c>
      <c r="C18" s="223" t="s">
        <v>46</v>
      </c>
      <c r="D18" s="224">
        <f t="shared" si="0"/>
        <v>0</v>
      </c>
      <c r="E18" s="223" t="s">
        <v>46</v>
      </c>
      <c r="F18" s="224">
        <f t="shared" si="1"/>
        <v>0</v>
      </c>
      <c r="G18" s="223" t="s">
        <v>46</v>
      </c>
      <c r="H18" s="224">
        <f t="shared" si="2"/>
        <v>0</v>
      </c>
      <c r="I18" s="223" t="s">
        <v>46</v>
      </c>
      <c r="J18" s="224">
        <f t="shared" si="3"/>
        <v>0</v>
      </c>
      <c r="K18" s="225">
        <f t="shared" si="4"/>
        <v>0</v>
      </c>
      <c r="L18" s="224">
        <f t="shared" si="5"/>
        <v>0</v>
      </c>
      <c r="M18" s="225">
        <f t="shared" si="6"/>
        <v>0</v>
      </c>
      <c r="N18" s="1"/>
      <c r="O18" s="214"/>
    </row>
    <row r="19" spans="1:15" ht="13.5" customHeight="1">
      <c r="A19" s="464" t="s">
        <v>413</v>
      </c>
      <c r="B19" s="189" t="s">
        <v>414</v>
      </c>
      <c r="C19" s="226"/>
      <c r="D19" s="227"/>
      <c r="E19" s="225" t="str">
        <f>'[1]e.1'!B8</f>
        <v>NP</v>
      </c>
      <c r="F19" s="224">
        <f t="shared" si="1"/>
        <v>0</v>
      </c>
      <c r="G19" s="225" t="str">
        <f>'[1]e.1'!B9</f>
        <v>NA</v>
      </c>
      <c r="H19" s="224">
        <f t="shared" si="2"/>
        <v>0</v>
      </c>
      <c r="I19" s="225" t="str">
        <f>'[1]e.1'!B10</f>
        <v>NA</v>
      </c>
      <c r="J19" s="224">
        <f t="shared" si="3"/>
        <v>0</v>
      </c>
      <c r="K19" s="225">
        <f t="shared" si="4"/>
        <v>0</v>
      </c>
      <c r="L19" s="224">
        <f t="shared" si="5"/>
        <v>0</v>
      </c>
      <c r="M19" s="225">
        <f t="shared" si="6"/>
        <v>0</v>
      </c>
      <c r="N19" s="1"/>
      <c r="O19" s="214"/>
    </row>
    <row r="20" spans="1:15" ht="13.5" customHeight="1">
      <c r="A20" s="447"/>
      <c r="B20" s="192" t="s">
        <v>408</v>
      </c>
      <c r="C20" s="226"/>
      <c r="D20" s="227"/>
      <c r="E20" s="225" t="str">
        <f>'[1]e.1'!F8</f>
        <v>NP</v>
      </c>
      <c r="F20" s="224">
        <f t="shared" si="1"/>
        <v>0</v>
      </c>
      <c r="G20" s="225" t="str">
        <f>'[1]e.1'!F9</f>
        <v>NA</v>
      </c>
      <c r="H20" s="224">
        <f t="shared" si="2"/>
        <v>0</v>
      </c>
      <c r="I20" s="225" t="str">
        <f>'[1]e.1'!F10</f>
        <v>NA</v>
      </c>
      <c r="J20" s="224">
        <f t="shared" si="3"/>
        <v>0</v>
      </c>
      <c r="K20" s="225">
        <f t="shared" si="4"/>
        <v>0</v>
      </c>
      <c r="L20" s="224">
        <f t="shared" si="5"/>
        <v>0</v>
      </c>
      <c r="M20" s="225">
        <f t="shared" si="6"/>
        <v>0</v>
      </c>
      <c r="N20" s="1"/>
      <c r="O20" s="214"/>
    </row>
    <row r="21" spans="1:15" ht="13.5" customHeight="1">
      <c r="A21" s="464" t="s">
        <v>415</v>
      </c>
      <c r="B21" s="189" t="s">
        <v>414</v>
      </c>
      <c r="C21" s="225">
        <f>'[1]e.2'!D11</f>
        <v>0</v>
      </c>
      <c r="D21" s="224">
        <f aca="true" t="shared" si="7" ref="D21:D47">IF(AND(ISNUMBER(C21),ISNUMBER(M21),M21&lt;&gt;0),C21/M21,0)</f>
        <v>0</v>
      </c>
      <c r="E21" s="225">
        <f>'[1]e.2'!D8</f>
        <v>0</v>
      </c>
      <c r="F21" s="224">
        <f t="shared" si="1"/>
        <v>0</v>
      </c>
      <c r="G21" s="225">
        <f>'[1]e.2'!D9</f>
        <v>0</v>
      </c>
      <c r="H21" s="224">
        <f t="shared" si="2"/>
        <v>0</v>
      </c>
      <c r="I21" s="225">
        <f>'[1]e.2'!D10</f>
        <v>0</v>
      </c>
      <c r="J21" s="224">
        <f t="shared" si="3"/>
        <v>0</v>
      </c>
      <c r="K21" s="225">
        <f t="shared" si="4"/>
        <v>0</v>
      </c>
      <c r="L21" s="224">
        <f t="shared" si="5"/>
        <v>0</v>
      </c>
      <c r="M21" s="225">
        <f t="shared" si="6"/>
        <v>0</v>
      </c>
      <c r="N21" s="1"/>
      <c r="O21" s="214"/>
    </row>
    <row r="22" spans="1:15" ht="13.5" customHeight="1">
      <c r="A22" s="447"/>
      <c r="B22" s="192" t="s">
        <v>408</v>
      </c>
      <c r="C22" s="225">
        <f>'[1]e.2'!H11</f>
        <v>0</v>
      </c>
      <c r="D22" s="224">
        <f t="shared" si="7"/>
        <v>0</v>
      </c>
      <c r="E22" s="225">
        <f>'[1]e.2'!H8</f>
        <v>0</v>
      </c>
      <c r="F22" s="224">
        <f t="shared" si="1"/>
        <v>0</v>
      </c>
      <c r="G22" s="225">
        <f>'[1]e.2'!H9</f>
        <v>0</v>
      </c>
      <c r="H22" s="224">
        <f t="shared" si="2"/>
        <v>0</v>
      </c>
      <c r="I22" s="225">
        <f>'[1]e.2'!H10</f>
        <v>0</v>
      </c>
      <c r="J22" s="224">
        <f t="shared" si="3"/>
        <v>0</v>
      </c>
      <c r="K22" s="225">
        <f t="shared" si="4"/>
        <v>0</v>
      </c>
      <c r="L22" s="224">
        <f t="shared" si="5"/>
        <v>0</v>
      </c>
      <c r="M22" s="225">
        <f t="shared" si="6"/>
        <v>0</v>
      </c>
      <c r="N22" s="1"/>
      <c r="O22" s="214"/>
    </row>
    <row r="23" spans="1:15" ht="13.5" customHeight="1">
      <c r="A23" s="464" t="s">
        <v>416</v>
      </c>
      <c r="B23" s="189" t="s">
        <v>417</v>
      </c>
      <c r="C23" s="223"/>
      <c r="D23" s="224">
        <f t="shared" si="7"/>
        <v>0</v>
      </c>
      <c r="E23" s="223">
        <v>0</v>
      </c>
      <c r="F23" s="224">
        <f t="shared" si="1"/>
        <v>0</v>
      </c>
      <c r="G23" s="223">
        <v>0</v>
      </c>
      <c r="H23" s="224">
        <f t="shared" si="2"/>
        <v>0</v>
      </c>
      <c r="I23" s="223">
        <v>0</v>
      </c>
      <c r="J23" s="224">
        <f t="shared" si="3"/>
        <v>0</v>
      </c>
      <c r="K23" s="225">
        <f t="shared" si="4"/>
        <v>0</v>
      </c>
      <c r="L23" s="224">
        <f t="shared" si="5"/>
        <v>0</v>
      </c>
      <c r="M23" s="225">
        <f t="shared" si="6"/>
        <v>0</v>
      </c>
      <c r="N23" s="1"/>
      <c r="O23" s="214"/>
    </row>
    <row r="24" spans="1:15" ht="13.5" customHeight="1">
      <c r="A24" s="447"/>
      <c r="B24" s="192" t="s">
        <v>408</v>
      </c>
      <c r="C24" s="223"/>
      <c r="D24" s="224">
        <f t="shared" si="7"/>
        <v>0</v>
      </c>
      <c r="E24" s="223">
        <v>0</v>
      </c>
      <c r="F24" s="224">
        <f t="shared" si="1"/>
        <v>0</v>
      </c>
      <c r="G24" s="223">
        <v>0</v>
      </c>
      <c r="H24" s="224">
        <f t="shared" si="2"/>
        <v>0</v>
      </c>
      <c r="I24" s="223">
        <v>0</v>
      </c>
      <c r="J24" s="224">
        <f t="shared" si="3"/>
        <v>0</v>
      </c>
      <c r="K24" s="225">
        <f t="shared" si="4"/>
        <v>0</v>
      </c>
      <c r="L24" s="224">
        <f t="shared" si="5"/>
        <v>0</v>
      </c>
      <c r="M24" s="225">
        <f t="shared" si="6"/>
        <v>0</v>
      </c>
      <c r="N24" s="1"/>
      <c r="O24" s="214"/>
    </row>
    <row r="25" spans="1:15" ht="13.5" customHeight="1">
      <c r="A25" s="464" t="s">
        <v>418</v>
      </c>
      <c r="B25" s="189" t="s">
        <v>349</v>
      </c>
      <c r="C25" s="223"/>
      <c r="D25" s="224">
        <f t="shared" si="7"/>
        <v>0</v>
      </c>
      <c r="E25" s="223"/>
      <c r="F25" s="224">
        <f t="shared" si="1"/>
        <v>0</v>
      </c>
      <c r="G25" s="223"/>
      <c r="H25" s="224">
        <f t="shared" si="2"/>
        <v>0</v>
      </c>
      <c r="I25" s="223"/>
      <c r="J25" s="224">
        <f t="shared" si="3"/>
        <v>0</v>
      </c>
      <c r="K25" s="225">
        <f t="shared" si="4"/>
        <v>0</v>
      </c>
      <c r="L25" s="224">
        <f t="shared" si="5"/>
        <v>0</v>
      </c>
      <c r="M25" s="225">
        <f t="shared" si="6"/>
        <v>0</v>
      </c>
      <c r="N25" s="1"/>
      <c r="O25" s="214"/>
    </row>
    <row r="26" spans="1:15" ht="12" customHeight="1">
      <c r="A26" s="447"/>
      <c r="B26" s="192" t="s">
        <v>408</v>
      </c>
      <c r="C26" s="228"/>
      <c r="D26" s="224">
        <f t="shared" si="7"/>
        <v>0</v>
      </c>
      <c r="E26" s="228"/>
      <c r="F26" s="224">
        <f t="shared" si="1"/>
        <v>0</v>
      </c>
      <c r="G26" s="228"/>
      <c r="H26" s="224">
        <f t="shared" si="2"/>
        <v>0</v>
      </c>
      <c r="I26" s="228"/>
      <c r="J26" s="224">
        <f t="shared" si="3"/>
        <v>0</v>
      </c>
      <c r="K26" s="229">
        <f t="shared" si="4"/>
        <v>0</v>
      </c>
      <c r="L26" s="224">
        <f t="shared" si="5"/>
        <v>0</v>
      </c>
      <c r="M26" s="225">
        <f t="shared" si="6"/>
        <v>0</v>
      </c>
      <c r="N26" s="1"/>
      <c r="O26" s="214"/>
    </row>
    <row r="27" spans="1:15" ht="13.5" customHeight="1">
      <c r="A27" s="464" t="s">
        <v>419</v>
      </c>
      <c r="B27" s="189" t="s">
        <v>349</v>
      </c>
      <c r="C27" s="223">
        <v>0</v>
      </c>
      <c r="D27" s="224">
        <f t="shared" si="7"/>
        <v>0</v>
      </c>
      <c r="E27" s="223"/>
      <c r="F27" s="224">
        <f t="shared" si="1"/>
        <v>0</v>
      </c>
      <c r="G27" s="223">
        <v>0</v>
      </c>
      <c r="H27" s="224">
        <f t="shared" si="2"/>
        <v>0</v>
      </c>
      <c r="I27" s="223">
        <v>0</v>
      </c>
      <c r="J27" s="224">
        <f t="shared" si="3"/>
        <v>0</v>
      </c>
      <c r="K27" s="225">
        <f t="shared" si="4"/>
        <v>0</v>
      </c>
      <c r="L27" s="224">
        <f t="shared" si="5"/>
        <v>0</v>
      </c>
      <c r="M27" s="225">
        <f t="shared" si="6"/>
        <v>0</v>
      </c>
      <c r="N27" s="1"/>
      <c r="O27" s="214"/>
    </row>
    <row r="28" spans="1:15" ht="13.5" customHeight="1">
      <c r="A28" s="447"/>
      <c r="B28" s="192" t="s">
        <v>408</v>
      </c>
      <c r="C28" s="223">
        <v>0</v>
      </c>
      <c r="D28" s="224">
        <f t="shared" si="7"/>
        <v>0</v>
      </c>
      <c r="E28" s="223"/>
      <c r="F28" s="224">
        <f t="shared" si="1"/>
        <v>0</v>
      </c>
      <c r="G28" s="223">
        <v>0</v>
      </c>
      <c r="H28" s="224">
        <f t="shared" si="2"/>
        <v>0</v>
      </c>
      <c r="I28" s="223">
        <v>0</v>
      </c>
      <c r="J28" s="224">
        <f t="shared" si="3"/>
        <v>0</v>
      </c>
      <c r="K28" s="225">
        <f t="shared" si="4"/>
        <v>0</v>
      </c>
      <c r="L28" s="224">
        <f t="shared" si="5"/>
        <v>0</v>
      </c>
      <c r="M28" s="225">
        <f t="shared" si="6"/>
        <v>0</v>
      </c>
      <c r="N28" s="1"/>
      <c r="O28" s="214"/>
    </row>
    <row r="29" spans="1:15" ht="13.5" customHeight="1">
      <c r="A29" s="529" t="s">
        <v>420</v>
      </c>
      <c r="B29" s="189" t="s">
        <v>349</v>
      </c>
      <c r="C29" s="223"/>
      <c r="D29" s="224">
        <f t="shared" si="7"/>
        <v>0</v>
      </c>
      <c r="E29" s="223"/>
      <c r="F29" s="224">
        <f t="shared" si="1"/>
        <v>0</v>
      </c>
      <c r="G29" s="223"/>
      <c r="H29" s="224">
        <f t="shared" si="2"/>
        <v>0</v>
      </c>
      <c r="I29" s="223"/>
      <c r="J29" s="224">
        <f t="shared" si="3"/>
        <v>0</v>
      </c>
      <c r="K29" s="225">
        <f t="shared" si="4"/>
        <v>0</v>
      </c>
      <c r="L29" s="224">
        <f t="shared" si="5"/>
        <v>0</v>
      </c>
      <c r="M29" s="225">
        <f t="shared" si="6"/>
        <v>0</v>
      </c>
      <c r="N29" s="1"/>
      <c r="O29" s="214"/>
    </row>
    <row r="30" spans="1:15" ht="13.5" customHeight="1">
      <c r="A30" s="530"/>
      <c r="B30" s="192" t="s">
        <v>408</v>
      </c>
      <c r="C30" s="223"/>
      <c r="D30" s="224">
        <f t="shared" si="7"/>
        <v>0</v>
      </c>
      <c r="E30" s="223"/>
      <c r="F30" s="224">
        <f t="shared" si="1"/>
        <v>0</v>
      </c>
      <c r="G30" s="223"/>
      <c r="H30" s="224">
        <f t="shared" si="2"/>
        <v>0</v>
      </c>
      <c r="I30" s="223"/>
      <c r="J30" s="224">
        <f t="shared" si="3"/>
        <v>0</v>
      </c>
      <c r="K30" s="225">
        <f t="shared" si="4"/>
        <v>0</v>
      </c>
      <c r="L30" s="224">
        <f t="shared" si="5"/>
        <v>0</v>
      </c>
      <c r="M30" s="225">
        <f t="shared" si="6"/>
        <v>0</v>
      </c>
      <c r="N30" s="1"/>
      <c r="O30" s="214"/>
    </row>
    <row r="31" spans="1:15" ht="13.5" customHeight="1">
      <c r="A31" s="529" t="s">
        <v>421</v>
      </c>
      <c r="B31" s="189" t="s">
        <v>349</v>
      </c>
      <c r="C31" s="223"/>
      <c r="D31" s="224">
        <f t="shared" si="7"/>
        <v>0</v>
      </c>
      <c r="E31" s="223"/>
      <c r="F31" s="224">
        <f t="shared" si="1"/>
        <v>0</v>
      </c>
      <c r="G31" s="223"/>
      <c r="H31" s="224">
        <f t="shared" si="2"/>
        <v>0</v>
      </c>
      <c r="I31" s="223"/>
      <c r="J31" s="224">
        <f t="shared" si="3"/>
        <v>0</v>
      </c>
      <c r="K31" s="225">
        <f t="shared" si="4"/>
        <v>0</v>
      </c>
      <c r="L31" s="224">
        <f t="shared" si="5"/>
        <v>0</v>
      </c>
      <c r="M31" s="225">
        <f t="shared" si="6"/>
        <v>0</v>
      </c>
      <c r="N31" s="1"/>
      <c r="O31" s="214"/>
    </row>
    <row r="32" spans="1:15" ht="13.5" customHeight="1">
      <c r="A32" s="530"/>
      <c r="B32" s="192" t="s">
        <v>408</v>
      </c>
      <c r="C32" s="223"/>
      <c r="D32" s="224">
        <f t="shared" si="7"/>
        <v>0</v>
      </c>
      <c r="E32" s="223"/>
      <c r="F32" s="224">
        <f t="shared" si="1"/>
        <v>0</v>
      </c>
      <c r="G32" s="223"/>
      <c r="H32" s="224">
        <f t="shared" si="2"/>
        <v>0</v>
      </c>
      <c r="I32" s="223"/>
      <c r="J32" s="224">
        <f t="shared" si="3"/>
        <v>0</v>
      </c>
      <c r="K32" s="225">
        <f t="shared" si="4"/>
        <v>0</v>
      </c>
      <c r="L32" s="224">
        <f t="shared" si="5"/>
        <v>0</v>
      </c>
      <c r="M32" s="225">
        <f t="shared" si="6"/>
        <v>0</v>
      </c>
      <c r="N32" s="1"/>
      <c r="O32" s="214"/>
    </row>
    <row r="33" spans="1:15" ht="13.5" customHeight="1">
      <c r="A33" s="529" t="s">
        <v>422</v>
      </c>
      <c r="B33" s="189" t="s">
        <v>423</v>
      </c>
      <c r="C33" s="223">
        <v>0</v>
      </c>
      <c r="D33" s="224">
        <f t="shared" si="7"/>
        <v>0</v>
      </c>
      <c r="E33" s="223">
        <v>0</v>
      </c>
      <c r="F33" s="224">
        <f t="shared" si="1"/>
        <v>0</v>
      </c>
      <c r="G33" s="223">
        <v>0</v>
      </c>
      <c r="H33" s="224">
        <f t="shared" si="2"/>
        <v>0</v>
      </c>
      <c r="I33" s="223">
        <v>0</v>
      </c>
      <c r="J33" s="224">
        <f t="shared" si="3"/>
        <v>0</v>
      </c>
      <c r="K33" s="225">
        <f t="shared" si="4"/>
        <v>0</v>
      </c>
      <c r="L33" s="224">
        <f t="shared" si="5"/>
        <v>0</v>
      </c>
      <c r="M33" s="225">
        <f t="shared" si="6"/>
        <v>0</v>
      </c>
      <c r="N33" s="1"/>
      <c r="O33" s="214"/>
    </row>
    <row r="34" spans="1:15" ht="13.5" customHeight="1">
      <c r="A34" s="530"/>
      <c r="B34" s="192" t="s">
        <v>408</v>
      </c>
      <c r="C34" s="223">
        <v>0</v>
      </c>
      <c r="D34" s="224">
        <f t="shared" si="7"/>
        <v>0</v>
      </c>
      <c r="E34" s="223">
        <v>0</v>
      </c>
      <c r="F34" s="224">
        <f t="shared" si="1"/>
        <v>0</v>
      </c>
      <c r="G34" s="223">
        <v>0</v>
      </c>
      <c r="H34" s="224">
        <f t="shared" si="2"/>
        <v>0</v>
      </c>
      <c r="I34" s="223">
        <v>0</v>
      </c>
      <c r="J34" s="224">
        <f t="shared" si="3"/>
        <v>0</v>
      </c>
      <c r="K34" s="225">
        <f t="shared" si="4"/>
        <v>0</v>
      </c>
      <c r="L34" s="224">
        <f t="shared" si="5"/>
        <v>0</v>
      </c>
      <c r="M34" s="225">
        <f t="shared" si="6"/>
        <v>0</v>
      </c>
      <c r="N34" s="1"/>
      <c r="O34" s="214"/>
    </row>
    <row r="35" spans="1:15" ht="13.5" customHeight="1">
      <c r="A35" s="529" t="s">
        <v>424</v>
      </c>
      <c r="B35" s="189" t="s">
        <v>423</v>
      </c>
      <c r="C35" s="223"/>
      <c r="D35" s="224">
        <f t="shared" si="7"/>
        <v>0</v>
      </c>
      <c r="E35" s="223"/>
      <c r="F35" s="224">
        <f t="shared" si="1"/>
        <v>0</v>
      </c>
      <c r="G35" s="223"/>
      <c r="H35" s="224">
        <f t="shared" si="2"/>
        <v>0</v>
      </c>
      <c r="I35" s="223"/>
      <c r="J35" s="224">
        <f t="shared" si="3"/>
        <v>0</v>
      </c>
      <c r="K35" s="225">
        <f t="shared" si="4"/>
        <v>0</v>
      </c>
      <c r="L35" s="224">
        <f t="shared" si="5"/>
        <v>0</v>
      </c>
      <c r="M35" s="225">
        <f t="shared" si="6"/>
        <v>0</v>
      </c>
      <c r="N35" s="1"/>
      <c r="O35" s="214"/>
    </row>
    <row r="36" spans="1:15" ht="13.5" customHeight="1">
      <c r="A36" s="530"/>
      <c r="B36" s="192" t="s">
        <v>408</v>
      </c>
      <c r="C36" s="223"/>
      <c r="D36" s="224">
        <f t="shared" si="7"/>
        <v>0</v>
      </c>
      <c r="E36" s="223"/>
      <c r="F36" s="224">
        <f t="shared" si="1"/>
        <v>0</v>
      </c>
      <c r="G36" s="223"/>
      <c r="H36" s="224">
        <f t="shared" si="2"/>
        <v>0</v>
      </c>
      <c r="I36" s="223"/>
      <c r="J36" s="224">
        <f t="shared" si="3"/>
        <v>0</v>
      </c>
      <c r="K36" s="225">
        <f t="shared" si="4"/>
        <v>0</v>
      </c>
      <c r="L36" s="224">
        <f t="shared" si="5"/>
        <v>0</v>
      </c>
      <c r="M36" s="225">
        <f t="shared" si="6"/>
        <v>0</v>
      </c>
      <c r="N36" s="1"/>
      <c r="O36" s="214"/>
    </row>
    <row r="37" spans="1:15" ht="13.5" customHeight="1">
      <c r="A37" s="529" t="s">
        <v>280</v>
      </c>
      <c r="B37" s="189" t="s">
        <v>349</v>
      </c>
      <c r="C37" s="223"/>
      <c r="D37" s="224">
        <f t="shared" si="7"/>
        <v>0</v>
      </c>
      <c r="E37" s="223"/>
      <c r="F37" s="224">
        <f t="shared" si="1"/>
        <v>0</v>
      </c>
      <c r="G37" s="223"/>
      <c r="H37" s="224">
        <f t="shared" si="2"/>
        <v>0</v>
      </c>
      <c r="I37" s="223"/>
      <c r="J37" s="224">
        <f t="shared" si="3"/>
        <v>0</v>
      </c>
      <c r="K37" s="225">
        <f t="shared" si="4"/>
        <v>0</v>
      </c>
      <c r="L37" s="224">
        <f t="shared" si="5"/>
        <v>0</v>
      </c>
      <c r="M37" s="225">
        <f t="shared" si="6"/>
        <v>0</v>
      </c>
      <c r="N37" s="1"/>
      <c r="O37" s="214"/>
    </row>
    <row r="38" spans="1:15" ht="13.5" customHeight="1">
      <c r="A38" s="530"/>
      <c r="B38" s="192" t="s">
        <v>408</v>
      </c>
      <c r="C38" s="223"/>
      <c r="D38" s="224">
        <f t="shared" si="7"/>
        <v>0</v>
      </c>
      <c r="E38" s="223"/>
      <c r="F38" s="224">
        <f t="shared" si="1"/>
        <v>0</v>
      </c>
      <c r="G38" s="223"/>
      <c r="H38" s="224">
        <f t="shared" si="2"/>
        <v>0</v>
      </c>
      <c r="I38" s="223"/>
      <c r="J38" s="224">
        <f t="shared" si="3"/>
        <v>0</v>
      </c>
      <c r="K38" s="225">
        <f t="shared" si="4"/>
        <v>0</v>
      </c>
      <c r="L38" s="224">
        <f t="shared" si="5"/>
        <v>0</v>
      </c>
      <c r="M38" s="225">
        <f t="shared" si="6"/>
        <v>0</v>
      </c>
      <c r="N38" s="1"/>
      <c r="O38" s="214"/>
    </row>
    <row r="39" spans="1:15" ht="13.5" customHeight="1">
      <c r="A39" s="529" t="s">
        <v>281</v>
      </c>
      <c r="B39" s="189" t="s">
        <v>423</v>
      </c>
      <c r="C39" s="223"/>
      <c r="D39" s="224">
        <f t="shared" si="7"/>
        <v>0</v>
      </c>
      <c r="E39" s="223"/>
      <c r="F39" s="224">
        <f t="shared" si="1"/>
        <v>0</v>
      </c>
      <c r="G39" s="223"/>
      <c r="H39" s="224">
        <f t="shared" si="2"/>
        <v>0</v>
      </c>
      <c r="I39" s="223"/>
      <c r="J39" s="224">
        <f t="shared" si="3"/>
        <v>0</v>
      </c>
      <c r="K39" s="225">
        <f t="shared" si="4"/>
        <v>0</v>
      </c>
      <c r="L39" s="224">
        <f t="shared" si="5"/>
        <v>0</v>
      </c>
      <c r="M39" s="225">
        <f t="shared" si="6"/>
        <v>0</v>
      </c>
      <c r="N39" s="1"/>
      <c r="O39" s="214"/>
    </row>
    <row r="40" spans="1:15" ht="13.5" customHeight="1">
      <c r="A40" s="530"/>
      <c r="B40" s="192" t="s">
        <v>408</v>
      </c>
      <c r="C40" s="223"/>
      <c r="D40" s="224">
        <f t="shared" si="7"/>
        <v>0</v>
      </c>
      <c r="E40" s="223"/>
      <c r="F40" s="224">
        <f t="shared" si="1"/>
        <v>0</v>
      </c>
      <c r="G40" s="223"/>
      <c r="H40" s="224">
        <f t="shared" si="2"/>
        <v>0</v>
      </c>
      <c r="I40" s="223"/>
      <c r="J40" s="224">
        <f t="shared" si="3"/>
        <v>0</v>
      </c>
      <c r="K40" s="225">
        <f t="shared" si="4"/>
        <v>0</v>
      </c>
      <c r="L40" s="224">
        <f t="shared" si="5"/>
        <v>0</v>
      </c>
      <c r="M40" s="225">
        <f t="shared" si="6"/>
        <v>0</v>
      </c>
      <c r="N40" s="1"/>
      <c r="O40" s="214"/>
    </row>
    <row r="41" spans="1:15" ht="13.5" customHeight="1">
      <c r="A41" s="529" t="s">
        <v>282</v>
      </c>
      <c r="B41" s="189" t="s">
        <v>349</v>
      </c>
      <c r="C41" s="223"/>
      <c r="D41" s="224">
        <f t="shared" si="7"/>
        <v>0</v>
      </c>
      <c r="E41" s="223"/>
      <c r="F41" s="224">
        <f t="shared" si="1"/>
        <v>0</v>
      </c>
      <c r="G41" s="223"/>
      <c r="H41" s="224">
        <f t="shared" si="2"/>
        <v>0</v>
      </c>
      <c r="I41" s="223"/>
      <c r="J41" s="224">
        <f t="shared" si="3"/>
        <v>0</v>
      </c>
      <c r="K41" s="225">
        <f t="shared" si="4"/>
        <v>0</v>
      </c>
      <c r="L41" s="224">
        <f t="shared" si="5"/>
        <v>0</v>
      </c>
      <c r="M41" s="225">
        <f t="shared" si="6"/>
        <v>0</v>
      </c>
      <c r="N41" s="1"/>
      <c r="O41" s="214"/>
    </row>
    <row r="42" spans="1:15" ht="13.5" customHeight="1">
      <c r="A42" s="530"/>
      <c r="B42" s="192" t="s">
        <v>408</v>
      </c>
      <c r="C42" s="223"/>
      <c r="D42" s="224">
        <f t="shared" si="7"/>
        <v>0</v>
      </c>
      <c r="E42" s="223"/>
      <c r="F42" s="224">
        <f t="shared" si="1"/>
        <v>0</v>
      </c>
      <c r="G42" s="223"/>
      <c r="H42" s="224">
        <f t="shared" si="2"/>
        <v>0</v>
      </c>
      <c r="I42" s="223"/>
      <c r="J42" s="224">
        <f t="shared" si="3"/>
        <v>0</v>
      </c>
      <c r="K42" s="225">
        <f t="shared" si="4"/>
        <v>0</v>
      </c>
      <c r="L42" s="224">
        <f t="shared" si="5"/>
        <v>0</v>
      </c>
      <c r="M42" s="225">
        <f t="shared" si="6"/>
        <v>0</v>
      </c>
      <c r="N42" s="1"/>
      <c r="O42" s="214"/>
    </row>
    <row r="43" spans="1:15" ht="13.5" customHeight="1">
      <c r="A43" s="529" t="s">
        <v>443</v>
      </c>
      <c r="B43" s="189" t="s">
        <v>423</v>
      </c>
      <c r="C43" s="223">
        <v>596</v>
      </c>
      <c r="D43" s="224">
        <f t="shared" si="7"/>
        <v>1</v>
      </c>
      <c r="E43" s="223">
        <v>0</v>
      </c>
      <c r="F43" s="224">
        <f t="shared" si="1"/>
        <v>0</v>
      </c>
      <c r="G43" s="223">
        <v>0</v>
      </c>
      <c r="H43" s="224">
        <f t="shared" si="2"/>
        <v>0</v>
      </c>
      <c r="I43" s="223">
        <v>0</v>
      </c>
      <c r="J43" s="224">
        <f t="shared" si="3"/>
        <v>0</v>
      </c>
      <c r="K43" s="225">
        <f t="shared" si="4"/>
        <v>0</v>
      </c>
      <c r="L43" s="224">
        <f t="shared" si="5"/>
        <v>0</v>
      </c>
      <c r="M43" s="225">
        <f t="shared" si="6"/>
        <v>596</v>
      </c>
      <c r="N43" s="1"/>
      <c r="O43" s="214"/>
    </row>
    <row r="44" spans="1:15" ht="13.5" customHeight="1">
      <c r="A44" s="530"/>
      <c r="B44" s="192" t="s">
        <v>408</v>
      </c>
      <c r="C44" s="223">
        <v>2965</v>
      </c>
      <c r="D44" s="224">
        <f t="shared" si="7"/>
        <v>1</v>
      </c>
      <c r="E44" s="223">
        <v>0</v>
      </c>
      <c r="F44" s="224">
        <f t="shared" si="1"/>
        <v>0</v>
      </c>
      <c r="G44" s="223">
        <v>0</v>
      </c>
      <c r="H44" s="224">
        <f t="shared" si="2"/>
        <v>0</v>
      </c>
      <c r="I44" s="223">
        <v>0</v>
      </c>
      <c r="J44" s="224">
        <f t="shared" si="3"/>
        <v>0</v>
      </c>
      <c r="K44" s="225">
        <f t="shared" si="4"/>
        <v>0</v>
      </c>
      <c r="L44" s="224">
        <f t="shared" si="5"/>
        <v>0</v>
      </c>
      <c r="M44" s="225">
        <f t="shared" si="6"/>
        <v>2965</v>
      </c>
      <c r="N44" s="1"/>
      <c r="O44" s="214"/>
    </row>
    <row r="45" spans="1:15" ht="13.5" customHeight="1">
      <c r="A45" s="529" t="s">
        <v>284</v>
      </c>
      <c r="B45" s="189" t="s">
        <v>423</v>
      </c>
      <c r="C45" s="223">
        <v>0</v>
      </c>
      <c r="D45" s="224">
        <f t="shared" si="7"/>
        <v>0</v>
      </c>
      <c r="E45" s="223"/>
      <c r="F45" s="224">
        <f t="shared" si="1"/>
        <v>0</v>
      </c>
      <c r="G45" s="223"/>
      <c r="H45" s="224">
        <f t="shared" si="2"/>
        <v>0</v>
      </c>
      <c r="I45" s="223">
        <v>0</v>
      </c>
      <c r="J45" s="224">
        <f t="shared" si="3"/>
        <v>0</v>
      </c>
      <c r="K45" s="225">
        <f t="shared" si="4"/>
        <v>0</v>
      </c>
      <c r="L45" s="224">
        <f t="shared" si="5"/>
        <v>0</v>
      </c>
      <c r="M45" s="225">
        <f t="shared" si="6"/>
        <v>0</v>
      </c>
      <c r="N45" s="1"/>
      <c r="O45" s="214"/>
    </row>
    <row r="46" spans="1:15" ht="13.5" customHeight="1">
      <c r="A46" s="530"/>
      <c r="B46" s="192" t="s">
        <v>408</v>
      </c>
      <c r="C46" s="223">
        <v>0</v>
      </c>
      <c r="D46" s="224">
        <f t="shared" si="7"/>
        <v>0</v>
      </c>
      <c r="E46" s="223"/>
      <c r="F46" s="224">
        <f t="shared" si="1"/>
        <v>0</v>
      </c>
      <c r="G46" s="223"/>
      <c r="H46" s="224">
        <f t="shared" si="2"/>
        <v>0</v>
      </c>
      <c r="I46" s="223">
        <v>0</v>
      </c>
      <c r="J46" s="224">
        <f t="shared" si="3"/>
        <v>0</v>
      </c>
      <c r="K46" s="225">
        <f t="shared" si="4"/>
        <v>0</v>
      </c>
      <c r="L46" s="224">
        <f t="shared" si="5"/>
        <v>0</v>
      </c>
      <c r="M46" s="225">
        <f t="shared" si="6"/>
        <v>0</v>
      </c>
      <c r="N46" s="1"/>
      <c r="O46" s="214"/>
    </row>
    <row r="47" spans="1:15" ht="25.5" customHeight="1">
      <c r="A47" s="531" t="s">
        <v>425</v>
      </c>
      <c r="B47" s="532"/>
      <c r="C47" s="99">
        <f>SUM(C12,C14,C16,C18,C22,C24,C26,C28,C30,C32,C34,C36,C38,C40,C42,C44,C46)</f>
        <v>2965</v>
      </c>
      <c r="D47" s="224">
        <f t="shared" si="7"/>
        <v>1</v>
      </c>
      <c r="E47" s="99">
        <f>SUM(E12,E14,E16,E18,E20,E22,E24,E26,E28,E30,E32,E34,E36,E38,E40,E42,E44,E46)</f>
        <v>0</v>
      </c>
      <c r="F47" s="224">
        <f t="shared" si="1"/>
        <v>0</v>
      </c>
      <c r="G47" s="99">
        <f>SUM(G12,G14,G16,G18,G20,G22,G24,G26,G28,G30,G32,G34,G36,G38,G40,G42,G44,G46)</f>
        <v>0</v>
      </c>
      <c r="H47" s="224">
        <f t="shared" si="2"/>
        <v>0</v>
      </c>
      <c r="I47" s="99">
        <f>SUM(I12,I14,I16,I18,I20,I22,I24,I26,I28,I30,I32,I34,I36,I38,I40,I42,I44,I46)</f>
        <v>0</v>
      </c>
      <c r="J47" s="224">
        <f t="shared" si="3"/>
        <v>0</v>
      </c>
      <c r="K47" s="99">
        <f>SUM(K12,K14,K16,K18,K20,K22,K24,K26,K28,K30,K32,K34,K36,K38,K40,K42,K44,K46)</f>
        <v>0</v>
      </c>
      <c r="L47" s="224">
        <f t="shared" si="5"/>
        <v>0</v>
      </c>
      <c r="M47" s="225">
        <f t="shared" si="6"/>
        <v>2965</v>
      </c>
      <c r="N47" s="1"/>
      <c r="O47" s="214"/>
    </row>
    <row r="48" spans="3:15" ht="13.5" customHeight="1"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N48" s="230"/>
      <c r="O48" s="230"/>
    </row>
    <row r="49" spans="3:15" s="171" customFormat="1" ht="12.75">
      <c r="C49" s="106"/>
      <c r="D49" s="106"/>
      <c r="E49" s="106"/>
      <c r="F49" s="106"/>
      <c r="G49" s="106"/>
      <c r="H49" s="106"/>
      <c r="I49" s="106"/>
      <c r="J49" s="118"/>
      <c r="K49" s="118"/>
      <c r="L49" s="118"/>
      <c r="M49" s="118"/>
      <c r="N49" s="118"/>
      <c r="O49" s="118"/>
    </row>
    <row r="50" spans="1:15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218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218" customFormat="1" ht="69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218" customFormat="1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218" customFormat="1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231" customFormat="1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231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232" customFormat="1" ht="27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233" customFormat="1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71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71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17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233" customFormat="1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</sheetData>
  <mergeCells count="29">
    <mergeCell ref="A41:A42"/>
    <mergeCell ref="A43:A44"/>
    <mergeCell ref="A45:A46"/>
    <mergeCell ref="A47:B47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10:B10"/>
    <mergeCell ref="A11:A12"/>
    <mergeCell ref="A13:A14"/>
    <mergeCell ref="A15:A16"/>
    <mergeCell ref="A4:O4"/>
    <mergeCell ref="A6:B9"/>
    <mergeCell ref="C6:D7"/>
    <mergeCell ref="E6:L6"/>
    <mergeCell ref="M6:M7"/>
    <mergeCell ref="E7:F7"/>
    <mergeCell ref="G7:H7"/>
    <mergeCell ref="I7:J7"/>
    <mergeCell ref="K7:L7"/>
  </mergeCells>
  <printOptions/>
  <pageMargins left="0.75" right="0.75" top="0.6" bottom="0.78" header="0.5" footer="0.5"/>
  <pageSetup fitToHeight="1" fitToWidth="1"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A1:T68"/>
  <sheetViews>
    <sheetView zoomScale="80" zoomScaleNormal="80" workbookViewId="0" topLeftCell="A1">
      <selection activeCell="J31" sqref="J31"/>
    </sheetView>
  </sheetViews>
  <sheetFormatPr defaultColWidth="9.00390625" defaultRowHeight="12.75"/>
  <cols>
    <col min="1" max="1" width="63.00390625" style="0" customWidth="1"/>
    <col min="2" max="17" width="8.75390625" style="0" customWidth="1"/>
    <col min="18" max="20" width="6.75390625" style="0" customWidth="1"/>
  </cols>
  <sheetData>
    <row r="1" spans="1:18" ht="12.75">
      <c r="A1" s="170" t="str">
        <f>'[1]T.0.1'!B3</f>
        <v>RDP</v>
      </c>
      <c r="B1" s="70" t="str">
        <f>'[1]T.0.1'!B7</f>
        <v>HUOBJ</v>
      </c>
      <c r="C1" s="71">
        <f>'[1]T.0.1'!B6</f>
        <v>2005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4"/>
      <c r="R1" s="1"/>
    </row>
    <row r="2" spans="1:20" ht="19.5" customHeight="1">
      <c r="A2" s="234" t="s">
        <v>444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35" customFormat="1" ht="23.25" customHeight="1">
      <c r="A4" s="538" t="s">
        <v>346</v>
      </c>
      <c r="B4" s="534" t="s">
        <v>445</v>
      </c>
      <c r="C4" s="541"/>
      <c r="D4" s="541"/>
      <c r="E4" s="457"/>
      <c r="F4" s="534" t="s">
        <v>350</v>
      </c>
      <c r="G4" s="541"/>
      <c r="H4" s="541"/>
      <c r="I4" s="457"/>
      <c r="J4" s="462" t="s">
        <v>351</v>
      </c>
      <c r="K4" s="543"/>
      <c r="L4" s="543"/>
      <c r="M4" s="543"/>
      <c r="N4" s="543"/>
      <c r="O4" s="543"/>
      <c r="P4" s="543"/>
      <c r="Q4" s="463"/>
      <c r="R4"/>
      <c r="S4"/>
      <c r="T4"/>
    </row>
    <row r="5" spans="1:17" ht="24.75" customHeight="1">
      <c r="A5" s="540"/>
      <c r="B5" s="460"/>
      <c r="C5" s="542"/>
      <c r="D5" s="542"/>
      <c r="E5" s="461"/>
      <c r="F5" s="460"/>
      <c r="G5" s="542"/>
      <c r="H5" s="542"/>
      <c r="I5" s="461"/>
      <c r="J5" s="522" t="s">
        <v>329</v>
      </c>
      <c r="K5" s="523"/>
      <c r="L5" s="523"/>
      <c r="M5" s="493"/>
      <c r="N5" s="522" t="s">
        <v>446</v>
      </c>
      <c r="O5" s="523"/>
      <c r="P5" s="523"/>
      <c r="Q5" s="493"/>
    </row>
    <row r="6" spans="1:17" ht="39.75" customHeight="1">
      <c r="A6" s="539"/>
      <c r="B6" s="236" t="s">
        <v>447</v>
      </c>
      <c r="C6" s="237" t="s">
        <v>448</v>
      </c>
      <c r="D6" s="76" t="s">
        <v>449</v>
      </c>
      <c r="E6" s="236" t="s">
        <v>329</v>
      </c>
      <c r="F6" s="236" t="s">
        <v>447</v>
      </c>
      <c r="G6" s="237" t="s">
        <v>448</v>
      </c>
      <c r="H6" s="76" t="s">
        <v>449</v>
      </c>
      <c r="I6" s="236" t="s">
        <v>329</v>
      </c>
      <c r="J6" s="236" t="s">
        <v>447</v>
      </c>
      <c r="K6" s="237" t="s">
        <v>448</v>
      </c>
      <c r="L6" s="76" t="s">
        <v>449</v>
      </c>
      <c r="M6" s="236" t="s">
        <v>329</v>
      </c>
      <c r="N6" s="236" t="s">
        <v>447</v>
      </c>
      <c r="O6" s="237" t="s">
        <v>448</v>
      </c>
      <c r="P6" s="76" t="s">
        <v>449</v>
      </c>
      <c r="Q6" s="236" t="s">
        <v>329</v>
      </c>
    </row>
    <row r="7" spans="1:17" ht="13.5" customHeight="1">
      <c r="A7" s="102" t="s">
        <v>407</v>
      </c>
      <c r="B7" s="238"/>
      <c r="C7" s="239"/>
      <c r="D7" s="239"/>
      <c r="E7" s="240">
        <f>SUM(C7:D7)</f>
        <v>0</v>
      </c>
      <c r="F7" s="238"/>
      <c r="G7" s="239"/>
      <c r="H7" s="239"/>
      <c r="I7" s="240">
        <f>SUM(G7:H7)</f>
        <v>0</v>
      </c>
      <c r="J7" s="238"/>
      <c r="K7" s="239"/>
      <c r="L7" s="239"/>
      <c r="M7" s="240">
        <f>SUM(K7:L7)</f>
        <v>0</v>
      </c>
      <c r="N7" s="238"/>
      <c r="O7" s="239"/>
      <c r="P7" s="239"/>
      <c r="Q7" s="240">
        <f>SUM(O7:P7)</f>
        <v>0</v>
      </c>
    </row>
    <row r="8" spans="1:17" ht="13.5" customHeight="1">
      <c r="A8" s="102" t="s">
        <v>409</v>
      </c>
      <c r="B8" s="238"/>
      <c r="C8" s="238"/>
      <c r="D8" s="238"/>
      <c r="E8" s="238"/>
      <c r="F8" s="238"/>
      <c r="G8" s="238"/>
      <c r="H8" s="238"/>
      <c r="I8" s="238"/>
      <c r="J8" s="238"/>
      <c r="K8" s="239"/>
      <c r="L8" s="239"/>
      <c r="M8" s="240">
        <f>SUM(K8:L8)</f>
        <v>0</v>
      </c>
      <c r="N8" s="238"/>
      <c r="O8" s="239"/>
      <c r="P8" s="239"/>
      <c r="Q8" s="240">
        <f>SUM(O8:P8)</f>
        <v>0</v>
      </c>
    </row>
    <row r="9" spans="1:17" ht="13.5" customHeight="1">
      <c r="A9" s="102" t="s">
        <v>410</v>
      </c>
      <c r="B9" s="238"/>
      <c r="C9" s="239"/>
      <c r="D9" s="239"/>
      <c r="E9" s="240">
        <f>SUM(C9:D9)</f>
        <v>0</v>
      </c>
      <c r="F9" s="238"/>
      <c r="G9" s="239"/>
      <c r="H9" s="239"/>
      <c r="I9" s="240">
        <f>SUM(G9:H9)</f>
        <v>0</v>
      </c>
      <c r="J9" s="238"/>
      <c r="K9" s="239"/>
      <c r="L9" s="239"/>
      <c r="M9" s="240">
        <f>SUM(K9:L9)</f>
        <v>0</v>
      </c>
      <c r="N9" s="238"/>
      <c r="O9" s="239"/>
      <c r="P9" s="239"/>
      <c r="Q9" s="240">
        <f>SUM(O9:P9)</f>
        <v>0</v>
      </c>
    </row>
    <row r="10" spans="1:17" ht="13.5" customHeight="1">
      <c r="A10" s="102" t="s">
        <v>411</v>
      </c>
      <c r="B10" s="238"/>
      <c r="C10" s="238"/>
      <c r="D10" s="238"/>
      <c r="E10" s="238"/>
      <c r="F10" s="238"/>
      <c r="G10" s="238"/>
      <c r="H10" s="238"/>
      <c r="I10" s="238"/>
      <c r="J10" s="239"/>
      <c r="K10" s="239"/>
      <c r="L10" s="239"/>
      <c r="M10" s="240">
        <f>SUM(J10:L10)</f>
        <v>0</v>
      </c>
      <c r="N10" s="239"/>
      <c r="O10" s="239"/>
      <c r="P10" s="239"/>
      <c r="Q10" s="240">
        <f>SUM(N10:P10)</f>
        <v>0</v>
      </c>
    </row>
    <row r="11" spans="1:17" ht="14.25" customHeight="1">
      <c r="A11" s="241" t="s">
        <v>413</v>
      </c>
      <c r="B11" s="238"/>
      <c r="C11" s="238"/>
      <c r="D11" s="238"/>
      <c r="E11" s="238"/>
      <c r="F11" s="238"/>
      <c r="G11" s="238"/>
      <c r="H11" s="238"/>
      <c r="I11" s="238"/>
      <c r="J11" s="239"/>
      <c r="K11" s="239"/>
      <c r="L11" s="239"/>
      <c r="M11" s="240">
        <f>SUM(J11:L11)</f>
        <v>0</v>
      </c>
      <c r="N11" s="239"/>
      <c r="O11" s="239"/>
      <c r="P11" s="239"/>
      <c r="Q11" s="240">
        <f>SUM(N11:P11)</f>
        <v>0</v>
      </c>
    </row>
    <row r="12" spans="1:17" ht="14.25" customHeight="1">
      <c r="A12" s="242" t="s">
        <v>415</v>
      </c>
      <c r="B12" s="238"/>
      <c r="C12" s="238"/>
      <c r="D12" s="238"/>
      <c r="E12" s="238"/>
      <c r="F12" s="238"/>
      <c r="G12" s="238"/>
      <c r="H12" s="238"/>
      <c r="I12" s="238"/>
      <c r="J12" s="239"/>
      <c r="K12" s="239"/>
      <c r="L12" s="239"/>
      <c r="M12" s="240">
        <f>SUM(J12:L12)</f>
        <v>0</v>
      </c>
      <c r="N12" s="239"/>
      <c r="O12" s="239"/>
      <c r="P12" s="239"/>
      <c r="Q12" s="240">
        <f>SUM(N12:P12)</f>
        <v>0</v>
      </c>
    </row>
    <row r="13" spans="1:17" ht="13.5" customHeight="1">
      <c r="A13" s="102" t="s">
        <v>416</v>
      </c>
      <c r="B13" s="238"/>
      <c r="C13" s="238"/>
      <c r="D13" s="238"/>
      <c r="E13" s="238"/>
      <c r="F13" s="238"/>
      <c r="G13" s="238"/>
      <c r="H13" s="238"/>
      <c r="I13" s="238"/>
      <c r="J13" s="239">
        <v>176000</v>
      </c>
      <c r="K13" s="239"/>
      <c r="L13" s="239"/>
      <c r="M13" s="240">
        <f>SUM(J13:L13)</f>
        <v>176000</v>
      </c>
      <c r="N13" s="239">
        <v>104800</v>
      </c>
      <c r="O13" s="239"/>
      <c r="P13" s="239"/>
      <c r="Q13" s="240">
        <f>SUM(N13:P13)</f>
        <v>104800</v>
      </c>
    </row>
    <row r="14" spans="1:17" ht="27" customHeight="1">
      <c r="A14" s="68" t="s">
        <v>418</v>
      </c>
      <c r="B14" s="238"/>
      <c r="C14" s="239"/>
      <c r="D14" s="239"/>
      <c r="E14" s="240">
        <f>SUM(C14:D14)</f>
        <v>0</v>
      </c>
      <c r="F14" s="238"/>
      <c r="G14" s="239"/>
      <c r="H14" s="239"/>
      <c r="I14" s="240">
        <f>SUM(G14:H14)</f>
        <v>0</v>
      </c>
      <c r="J14" s="238"/>
      <c r="K14" s="239"/>
      <c r="L14" s="239"/>
      <c r="M14" s="240">
        <f>SUM(K14:L14)</f>
        <v>0</v>
      </c>
      <c r="N14" s="238"/>
      <c r="O14" s="239"/>
      <c r="P14" s="239"/>
      <c r="Q14" s="240">
        <f>SUM(O14:P14)</f>
        <v>0</v>
      </c>
    </row>
    <row r="15" spans="1:17" ht="13.5" customHeight="1">
      <c r="A15" s="102" t="s">
        <v>419</v>
      </c>
      <c r="B15" s="239">
        <v>0</v>
      </c>
      <c r="C15" s="239"/>
      <c r="D15" s="239"/>
      <c r="E15" s="240">
        <f>SUM(B15:D15)</f>
        <v>0</v>
      </c>
      <c r="F15" s="239">
        <v>41825.59</v>
      </c>
      <c r="G15" s="239"/>
      <c r="H15" s="239"/>
      <c r="I15" s="240">
        <f>SUM(F15:H15)</f>
        <v>41825.59</v>
      </c>
      <c r="J15" s="239">
        <v>41825.59</v>
      </c>
      <c r="K15" s="239"/>
      <c r="L15" s="239"/>
      <c r="M15" s="240">
        <f>SUM(J15:L15)</f>
        <v>41825.59</v>
      </c>
      <c r="N15" s="239">
        <v>33461</v>
      </c>
      <c r="O15" s="239"/>
      <c r="P15" s="239"/>
      <c r="Q15" s="240">
        <f>SUM(N15:P15)</f>
        <v>33461</v>
      </c>
    </row>
    <row r="16" spans="1:17" ht="13.5" customHeight="1">
      <c r="A16" s="102" t="s">
        <v>420</v>
      </c>
      <c r="B16" s="238"/>
      <c r="C16" s="239"/>
      <c r="D16" s="239"/>
      <c r="E16" s="240">
        <f aca="true" t="shared" si="0" ref="E16:E30">SUM(C16:D16)</f>
        <v>0</v>
      </c>
      <c r="F16" s="238"/>
      <c r="G16" s="239"/>
      <c r="H16" s="239"/>
      <c r="I16" s="240">
        <f aca="true" t="shared" si="1" ref="I16:I30">SUM(G16:H16)</f>
        <v>0</v>
      </c>
      <c r="J16" s="238"/>
      <c r="K16" s="239"/>
      <c r="L16" s="239"/>
      <c r="M16" s="240">
        <f aca="true" t="shared" si="2" ref="M16:M30">SUM(K16:L16)</f>
        <v>0</v>
      </c>
      <c r="N16" s="238"/>
      <c r="O16" s="239"/>
      <c r="P16" s="239"/>
      <c r="Q16" s="240">
        <f aca="true" t="shared" si="3" ref="Q16:Q30">SUM(O16:P16)</f>
        <v>0</v>
      </c>
    </row>
    <row r="17" spans="1:17" ht="13.5" customHeight="1">
      <c r="A17" s="102" t="s">
        <v>450</v>
      </c>
      <c r="B17" s="238"/>
      <c r="C17" s="239"/>
      <c r="D17" s="239"/>
      <c r="E17" s="240">
        <f t="shared" si="0"/>
        <v>0</v>
      </c>
      <c r="F17" s="238"/>
      <c r="G17" s="239"/>
      <c r="H17" s="239"/>
      <c r="I17" s="240">
        <f t="shared" si="1"/>
        <v>0</v>
      </c>
      <c r="J17" s="238"/>
      <c r="K17" s="239"/>
      <c r="L17" s="239"/>
      <c r="M17" s="240">
        <f t="shared" si="2"/>
        <v>0</v>
      </c>
      <c r="N17" s="238"/>
      <c r="O17" s="239"/>
      <c r="P17" s="239"/>
      <c r="Q17" s="240">
        <f t="shared" si="3"/>
        <v>0</v>
      </c>
    </row>
    <row r="18" spans="1:17" ht="13.5" customHeight="1">
      <c r="A18" s="102" t="s">
        <v>451</v>
      </c>
      <c r="B18" s="238"/>
      <c r="C18" s="239"/>
      <c r="D18" s="239"/>
      <c r="E18" s="240">
        <f t="shared" si="0"/>
        <v>0</v>
      </c>
      <c r="F18" s="238"/>
      <c r="G18" s="239"/>
      <c r="H18" s="239"/>
      <c r="I18" s="240">
        <f t="shared" si="1"/>
        <v>0</v>
      </c>
      <c r="J18" s="238"/>
      <c r="K18" s="239"/>
      <c r="L18" s="239"/>
      <c r="M18" s="240">
        <f t="shared" si="2"/>
        <v>0</v>
      </c>
      <c r="N18" s="238"/>
      <c r="O18" s="239"/>
      <c r="P18" s="239"/>
      <c r="Q18" s="240">
        <f t="shared" si="3"/>
        <v>0</v>
      </c>
    </row>
    <row r="19" spans="1:17" ht="40.5" customHeight="1">
      <c r="A19" s="242" t="s">
        <v>452</v>
      </c>
      <c r="B19" s="238"/>
      <c r="C19" s="239"/>
      <c r="D19" s="239"/>
      <c r="E19" s="240">
        <f t="shared" si="0"/>
        <v>0</v>
      </c>
      <c r="F19" s="238"/>
      <c r="G19" s="239"/>
      <c r="H19" s="239"/>
      <c r="I19" s="240">
        <f t="shared" si="1"/>
        <v>0</v>
      </c>
      <c r="J19" s="238"/>
      <c r="K19" s="239"/>
      <c r="L19" s="239"/>
      <c r="M19" s="240">
        <f t="shared" si="2"/>
        <v>0</v>
      </c>
      <c r="N19" s="238"/>
      <c r="O19" s="239"/>
      <c r="P19" s="239"/>
      <c r="Q19" s="240">
        <f t="shared" si="3"/>
        <v>0</v>
      </c>
    </row>
    <row r="20" spans="1:17" ht="25.5" customHeight="1">
      <c r="A20" s="241" t="s">
        <v>453</v>
      </c>
      <c r="B20" s="238"/>
      <c r="C20" s="239"/>
      <c r="D20" s="239"/>
      <c r="E20" s="240">
        <f t="shared" si="0"/>
        <v>0</v>
      </c>
      <c r="F20" s="238"/>
      <c r="G20" s="239"/>
      <c r="H20" s="239"/>
      <c r="I20" s="240">
        <f t="shared" si="1"/>
        <v>0</v>
      </c>
      <c r="J20" s="238"/>
      <c r="K20" s="239"/>
      <c r="L20" s="239"/>
      <c r="M20" s="240">
        <f t="shared" si="2"/>
        <v>0</v>
      </c>
      <c r="N20" s="238"/>
      <c r="O20" s="239"/>
      <c r="P20" s="239"/>
      <c r="Q20" s="240">
        <f t="shared" si="3"/>
        <v>0</v>
      </c>
    </row>
    <row r="21" spans="1:17" ht="13.5" customHeight="1">
      <c r="A21" s="102" t="s">
        <v>454</v>
      </c>
      <c r="B21" s="238"/>
      <c r="C21" s="239"/>
      <c r="D21" s="239"/>
      <c r="E21" s="240">
        <f t="shared" si="0"/>
        <v>0</v>
      </c>
      <c r="F21" s="238"/>
      <c r="G21" s="239"/>
      <c r="H21" s="239"/>
      <c r="I21" s="240">
        <f t="shared" si="1"/>
        <v>0</v>
      </c>
      <c r="J21" s="238"/>
      <c r="K21" s="239"/>
      <c r="L21" s="239"/>
      <c r="M21" s="240">
        <f t="shared" si="2"/>
        <v>0</v>
      </c>
      <c r="N21" s="238"/>
      <c r="O21" s="239"/>
      <c r="P21" s="239"/>
      <c r="Q21" s="240">
        <f t="shared" si="3"/>
        <v>0</v>
      </c>
    </row>
    <row r="22" spans="1:17" ht="27" customHeight="1">
      <c r="A22" s="68" t="s">
        <v>455</v>
      </c>
      <c r="B22" s="238"/>
      <c r="C22" s="239"/>
      <c r="D22" s="239"/>
      <c r="E22" s="240">
        <f t="shared" si="0"/>
        <v>0</v>
      </c>
      <c r="F22" s="238"/>
      <c r="G22" s="239"/>
      <c r="H22" s="239"/>
      <c r="I22" s="240">
        <f t="shared" si="1"/>
        <v>0</v>
      </c>
      <c r="J22" s="238"/>
      <c r="K22" s="239"/>
      <c r="L22" s="239"/>
      <c r="M22" s="240">
        <f t="shared" si="2"/>
        <v>0</v>
      </c>
      <c r="N22" s="238"/>
      <c r="O22" s="239"/>
      <c r="P22" s="239"/>
      <c r="Q22" s="240">
        <f t="shared" si="3"/>
        <v>0</v>
      </c>
    </row>
    <row r="23" spans="1:17" ht="40.5" customHeight="1">
      <c r="A23" s="241" t="s">
        <v>456</v>
      </c>
      <c r="B23" s="238"/>
      <c r="C23" s="239"/>
      <c r="D23" s="239"/>
      <c r="E23" s="240">
        <f t="shared" si="0"/>
        <v>0</v>
      </c>
      <c r="F23" s="238"/>
      <c r="G23" s="239"/>
      <c r="H23" s="239"/>
      <c r="I23" s="240">
        <f t="shared" si="1"/>
        <v>0</v>
      </c>
      <c r="J23" s="238"/>
      <c r="K23" s="239"/>
      <c r="L23" s="239"/>
      <c r="M23" s="240">
        <f t="shared" si="2"/>
        <v>0</v>
      </c>
      <c r="N23" s="238"/>
      <c r="O23" s="239"/>
      <c r="P23" s="239"/>
      <c r="Q23" s="240">
        <f t="shared" si="3"/>
        <v>0</v>
      </c>
    </row>
    <row r="24" spans="1:17" ht="13.5" customHeight="1">
      <c r="A24" s="102" t="s">
        <v>457</v>
      </c>
      <c r="B24" s="238"/>
      <c r="C24" s="239"/>
      <c r="D24" s="239"/>
      <c r="E24" s="240">
        <f t="shared" si="0"/>
        <v>0</v>
      </c>
      <c r="F24" s="238"/>
      <c r="G24" s="239"/>
      <c r="H24" s="239"/>
      <c r="I24" s="240">
        <f t="shared" si="1"/>
        <v>0</v>
      </c>
      <c r="J24" s="238"/>
      <c r="K24" s="239"/>
      <c r="L24" s="239"/>
      <c r="M24" s="240">
        <f t="shared" si="2"/>
        <v>0</v>
      </c>
      <c r="N24" s="238"/>
      <c r="O24" s="239"/>
      <c r="P24" s="239"/>
      <c r="Q24" s="240">
        <f t="shared" si="3"/>
        <v>0</v>
      </c>
    </row>
    <row r="25" spans="1:17" ht="27" customHeight="1">
      <c r="A25" s="241" t="s">
        <v>458</v>
      </c>
      <c r="B25" s="238"/>
      <c r="C25" s="239"/>
      <c r="D25" s="239"/>
      <c r="E25" s="240">
        <f t="shared" si="0"/>
        <v>0</v>
      </c>
      <c r="F25" s="238"/>
      <c r="G25" s="239"/>
      <c r="H25" s="239"/>
      <c r="I25" s="240">
        <f t="shared" si="1"/>
        <v>0</v>
      </c>
      <c r="J25" s="238"/>
      <c r="K25" s="239"/>
      <c r="L25" s="239"/>
      <c r="M25" s="240">
        <f t="shared" si="2"/>
        <v>0</v>
      </c>
      <c r="N25" s="238"/>
      <c r="O25" s="239"/>
      <c r="P25" s="239"/>
      <c r="Q25" s="240">
        <f t="shared" si="3"/>
        <v>0</v>
      </c>
    </row>
    <row r="26" spans="1:17" ht="13.5" customHeight="1">
      <c r="A26" s="102" t="s">
        <v>459</v>
      </c>
      <c r="B26" s="238"/>
      <c r="C26" s="239"/>
      <c r="D26" s="239"/>
      <c r="E26" s="240">
        <f t="shared" si="0"/>
        <v>0</v>
      </c>
      <c r="F26" s="238"/>
      <c r="G26" s="239"/>
      <c r="H26" s="239"/>
      <c r="I26" s="240">
        <f t="shared" si="1"/>
        <v>0</v>
      </c>
      <c r="J26" s="238"/>
      <c r="K26" s="239"/>
      <c r="L26" s="239"/>
      <c r="M26" s="240">
        <f t="shared" si="2"/>
        <v>0</v>
      </c>
      <c r="N26" s="238"/>
      <c r="O26" s="239"/>
      <c r="P26" s="239"/>
      <c r="Q26" s="240">
        <f t="shared" si="3"/>
        <v>0</v>
      </c>
    </row>
    <row r="27" spans="1:17" ht="40.5" customHeight="1">
      <c r="A27" s="241" t="s">
        <v>460</v>
      </c>
      <c r="B27" s="238"/>
      <c r="C27" s="239"/>
      <c r="D27" s="239"/>
      <c r="E27" s="240">
        <f t="shared" si="0"/>
        <v>0</v>
      </c>
      <c r="F27" s="238"/>
      <c r="G27" s="239"/>
      <c r="H27" s="239"/>
      <c r="I27" s="240">
        <f t="shared" si="1"/>
        <v>0</v>
      </c>
      <c r="J27" s="238"/>
      <c r="K27" s="239"/>
      <c r="L27" s="239"/>
      <c r="M27" s="240">
        <f t="shared" si="2"/>
        <v>0</v>
      </c>
      <c r="N27" s="238"/>
      <c r="O27" s="239"/>
      <c r="P27" s="239"/>
      <c r="Q27" s="240">
        <f t="shared" si="3"/>
        <v>0</v>
      </c>
    </row>
    <row r="28" spans="1:17" ht="40.5" customHeight="1">
      <c r="A28" s="241" t="s">
        <v>461</v>
      </c>
      <c r="B28" s="238"/>
      <c r="C28" s="239"/>
      <c r="D28" s="239"/>
      <c r="E28" s="240">
        <f t="shared" si="0"/>
        <v>0</v>
      </c>
      <c r="F28" s="238"/>
      <c r="G28" s="239"/>
      <c r="H28" s="239"/>
      <c r="I28" s="240">
        <f t="shared" si="1"/>
        <v>0</v>
      </c>
      <c r="J28" s="238"/>
      <c r="K28" s="239"/>
      <c r="L28" s="239"/>
      <c r="M28" s="240">
        <f t="shared" si="2"/>
        <v>0</v>
      </c>
      <c r="N28" s="238"/>
      <c r="O28" s="239"/>
      <c r="P28" s="239"/>
      <c r="Q28" s="240">
        <f t="shared" si="3"/>
        <v>0</v>
      </c>
    </row>
    <row r="29" spans="1:17" ht="13.5" customHeight="1">
      <c r="A29" s="241" t="s">
        <v>462</v>
      </c>
      <c r="B29" s="238"/>
      <c r="C29" s="239"/>
      <c r="D29" s="239"/>
      <c r="E29" s="240">
        <f t="shared" si="0"/>
        <v>0</v>
      </c>
      <c r="F29" s="238"/>
      <c r="G29" s="239"/>
      <c r="H29" s="239"/>
      <c r="I29" s="240">
        <f t="shared" si="1"/>
        <v>0</v>
      </c>
      <c r="J29" s="238"/>
      <c r="K29" s="239"/>
      <c r="L29" s="239"/>
      <c r="M29" s="240">
        <f t="shared" si="2"/>
        <v>0</v>
      </c>
      <c r="N29" s="238"/>
      <c r="O29" s="239"/>
      <c r="P29" s="239"/>
      <c r="Q29" s="240">
        <f t="shared" si="3"/>
        <v>0</v>
      </c>
    </row>
    <row r="30" spans="1:17" ht="27" customHeight="1">
      <c r="A30" s="192" t="s">
        <v>463</v>
      </c>
      <c r="B30" s="238"/>
      <c r="C30" s="239"/>
      <c r="D30" s="239"/>
      <c r="E30" s="240">
        <f t="shared" si="0"/>
        <v>0</v>
      </c>
      <c r="F30" s="238"/>
      <c r="G30" s="239"/>
      <c r="H30" s="239"/>
      <c r="I30" s="240">
        <f t="shared" si="1"/>
        <v>0</v>
      </c>
      <c r="J30" s="238"/>
      <c r="K30" s="239"/>
      <c r="L30" s="239"/>
      <c r="M30" s="240">
        <f t="shared" si="2"/>
        <v>0</v>
      </c>
      <c r="N30" s="238"/>
      <c r="O30" s="239"/>
      <c r="P30" s="239"/>
      <c r="Q30" s="240">
        <f t="shared" si="3"/>
        <v>0</v>
      </c>
    </row>
    <row r="31" spans="1:17" ht="13.5" customHeight="1">
      <c r="A31" s="192" t="s">
        <v>422</v>
      </c>
      <c r="B31" s="238"/>
      <c r="C31" s="243"/>
      <c r="D31" s="243"/>
      <c r="E31" s="243"/>
      <c r="F31" s="243"/>
      <c r="G31" s="243"/>
      <c r="H31" s="243"/>
      <c r="I31" s="243"/>
      <c r="J31" s="239">
        <v>4605</v>
      </c>
      <c r="K31" s="239"/>
      <c r="L31" s="239"/>
      <c r="M31" s="240">
        <f aca="true" t="shared" si="4" ref="M31:M37">SUM(J31:L31)</f>
        <v>4605</v>
      </c>
      <c r="N31" s="244">
        <v>3684</v>
      </c>
      <c r="O31" s="239"/>
      <c r="P31" s="239"/>
      <c r="Q31" s="240">
        <f aca="true" t="shared" si="5" ref="Q31:Q37">SUM(N31:P31)</f>
        <v>3684</v>
      </c>
    </row>
    <row r="32" spans="1:17" ht="13.5" customHeight="1">
      <c r="A32" s="192" t="s">
        <v>424</v>
      </c>
      <c r="B32" s="238"/>
      <c r="C32" s="243"/>
      <c r="D32" s="243"/>
      <c r="E32" s="243"/>
      <c r="F32" s="243"/>
      <c r="G32" s="243"/>
      <c r="H32" s="243"/>
      <c r="I32" s="243"/>
      <c r="J32" s="239">
        <v>3210</v>
      </c>
      <c r="K32" s="239"/>
      <c r="L32" s="239"/>
      <c r="M32" s="240">
        <f t="shared" si="4"/>
        <v>3210</v>
      </c>
      <c r="N32" s="244">
        <v>2568</v>
      </c>
      <c r="O32" s="239"/>
      <c r="P32" s="239"/>
      <c r="Q32" s="240">
        <f t="shared" si="5"/>
        <v>2568</v>
      </c>
    </row>
    <row r="33" spans="1:17" ht="24.75" customHeight="1">
      <c r="A33" s="192" t="s">
        <v>280</v>
      </c>
      <c r="B33" s="238"/>
      <c r="C33" s="243"/>
      <c r="D33" s="243"/>
      <c r="E33" s="243"/>
      <c r="F33" s="243"/>
      <c r="G33" s="243"/>
      <c r="H33" s="243"/>
      <c r="I33" s="243"/>
      <c r="J33" s="239"/>
      <c r="K33" s="239"/>
      <c r="L33" s="239"/>
      <c r="M33" s="240">
        <f t="shared" si="4"/>
        <v>0</v>
      </c>
      <c r="N33" s="244"/>
      <c r="O33" s="239"/>
      <c r="P33" s="239"/>
      <c r="Q33" s="240">
        <f t="shared" si="5"/>
        <v>0</v>
      </c>
    </row>
    <row r="34" spans="1:17" ht="13.5" customHeight="1">
      <c r="A34" s="192" t="s">
        <v>281</v>
      </c>
      <c r="B34" s="238"/>
      <c r="C34" s="243"/>
      <c r="D34" s="243"/>
      <c r="E34" s="243"/>
      <c r="F34" s="243"/>
      <c r="G34" s="243"/>
      <c r="H34" s="243"/>
      <c r="I34" s="243"/>
      <c r="J34" s="239"/>
      <c r="K34" s="239"/>
      <c r="L34" s="239"/>
      <c r="M34" s="240">
        <f t="shared" si="4"/>
        <v>0</v>
      </c>
      <c r="N34" s="244"/>
      <c r="O34" s="239"/>
      <c r="P34" s="239"/>
      <c r="Q34" s="240">
        <f t="shared" si="5"/>
        <v>0</v>
      </c>
    </row>
    <row r="35" spans="1:17" ht="13.5" customHeight="1">
      <c r="A35" s="192" t="s">
        <v>282</v>
      </c>
      <c r="B35" s="238"/>
      <c r="C35" s="243"/>
      <c r="D35" s="243"/>
      <c r="E35" s="243"/>
      <c r="F35" s="243"/>
      <c r="G35" s="243"/>
      <c r="H35" s="243"/>
      <c r="I35" s="243"/>
      <c r="J35" s="239"/>
      <c r="K35" s="239"/>
      <c r="L35" s="239"/>
      <c r="M35" s="240">
        <f t="shared" si="4"/>
        <v>0</v>
      </c>
      <c r="N35" s="244"/>
      <c r="O35" s="239"/>
      <c r="P35" s="239"/>
      <c r="Q35" s="240">
        <f t="shared" si="5"/>
        <v>0</v>
      </c>
    </row>
    <row r="36" spans="1:17" ht="31.5" customHeight="1">
      <c r="A36" s="192" t="s">
        <v>283</v>
      </c>
      <c r="B36" s="238"/>
      <c r="C36" s="243"/>
      <c r="D36" s="243"/>
      <c r="E36" s="243"/>
      <c r="F36" s="243"/>
      <c r="G36" s="243"/>
      <c r="H36" s="243"/>
      <c r="I36" s="243"/>
      <c r="J36" s="239">
        <v>716</v>
      </c>
      <c r="K36" s="239"/>
      <c r="L36" s="239"/>
      <c r="M36" s="240">
        <f t="shared" si="4"/>
        <v>716</v>
      </c>
      <c r="N36" s="244">
        <v>572.8</v>
      </c>
      <c r="O36" s="239"/>
      <c r="P36" s="239"/>
      <c r="Q36" s="240">
        <f t="shared" si="5"/>
        <v>572.8</v>
      </c>
    </row>
    <row r="37" spans="1:17" ht="13.5" customHeight="1">
      <c r="A37" s="192" t="s">
        <v>284</v>
      </c>
      <c r="B37" s="238"/>
      <c r="C37" s="243"/>
      <c r="D37" s="243"/>
      <c r="E37" s="243"/>
      <c r="F37" s="243"/>
      <c r="G37" s="243"/>
      <c r="H37" s="243"/>
      <c r="I37" s="243"/>
      <c r="J37" s="239"/>
      <c r="K37" s="239"/>
      <c r="L37" s="239"/>
      <c r="M37" s="240">
        <f t="shared" si="4"/>
        <v>0</v>
      </c>
      <c r="N37" s="244"/>
      <c r="O37" s="239"/>
      <c r="P37" s="239"/>
      <c r="Q37" s="240">
        <f t="shared" si="5"/>
        <v>0</v>
      </c>
    </row>
    <row r="38" spans="1:17" s="171" customFormat="1" ht="15" customHeight="1">
      <c r="A38" s="111" t="s">
        <v>321</v>
      </c>
      <c r="B38" s="245">
        <f>SUM(B15)</f>
        <v>0</v>
      </c>
      <c r="C38" s="245">
        <f>SUM(C7,C9,C14:C30)</f>
        <v>0</v>
      </c>
      <c r="D38" s="245">
        <f>SUM(D7,D9,D14:D30)</f>
        <v>0</v>
      </c>
      <c r="E38" s="240">
        <f>SUM(B38:D38)</f>
        <v>0</v>
      </c>
      <c r="F38" s="245">
        <f>SUM(F15)</f>
        <v>41825.59</v>
      </c>
      <c r="G38" s="245">
        <f>SUM(G7,G9,G14:G30)</f>
        <v>0</v>
      </c>
      <c r="H38" s="245">
        <f>SUM(H7,H9,H14:H30)</f>
        <v>0</v>
      </c>
      <c r="I38" s="240">
        <f>SUM(F38:H38)</f>
        <v>41825.59</v>
      </c>
      <c r="J38" s="245">
        <f>SUM(J10:J13,J15,J31:J37)</f>
        <v>226356.59</v>
      </c>
      <c r="K38" s="245">
        <f>SUM(K7:K37)</f>
        <v>0</v>
      </c>
      <c r="L38" s="245">
        <f>SUM(L7:L37)</f>
        <v>0</v>
      </c>
      <c r="M38" s="240">
        <f>SUM(J38:L38)</f>
        <v>226356.59</v>
      </c>
      <c r="N38" s="245">
        <f>SUM(N10:N13,N15,N31:N37)</f>
        <v>145085.8</v>
      </c>
      <c r="O38" s="245">
        <f>SUM(O7:O37)</f>
        <v>0</v>
      </c>
      <c r="P38" s="245">
        <f>SUM(P7:P37)</f>
        <v>0</v>
      </c>
      <c r="Q38" s="240">
        <f>SUM(N38:P38)</f>
        <v>145085.8</v>
      </c>
    </row>
    <row r="39" spans="1:20" ht="13.5" customHeight="1">
      <c r="A39" s="246" t="s">
        <v>464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8"/>
      <c r="N39" s="247"/>
      <c r="O39" s="247"/>
      <c r="P39" s="247"/>
      <c r="Q39" s="248"/>
      <c r="R39" s="1"/>
      <c r="S39" s="1"/>
      <c r="T39" s="1"/>
    </row>
    <row r="40" spans="1:20" s="249" customFormat="1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13.5" customHeight="1"/>
    <row r="42" spans="1:20" s="235" customFormat="1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39.75" customHeight="1"/>
    <row r="44" ht="39.75" customHeight="1"/>
    <row r="45" ht="13.5" customHeight="1"/>
    <row r="46" ht="13.5" customHeight="1"/>
    <row r="47" ht="13.5" customHeight="1"/>
    <row r="48" ht="13.5" customHeight="1"/>
    <row r="49" ht="27" customHeight="1"/>
    <row r="50" ht="13.5" customHeight="1"/>
    <row r="51" ht="27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27" customHeight="1"/>
    <row r="60" ht="40.5" customHeight="1"/>
    <row r="61" ht="13.5" customHeight="1"/>
    <row r="62" ht="27" customHeight="1"/>
    <row r="63" ht="13.5" customHeight="1"/>
    <row r="64" ht="40.5" customHeight="1"/>
    <row r="65" ht="40.5" customHeight="1"/>
    <row r="66" ht="13.5" customHeight="1"/>
    <row r="67" ht="13.5" customHeight="1"/>
    <row r="68" spans="1:20" s="171" customFormat="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ht="13.5" customHeight="1"/>
    <row r="70" ht="13.5" customHeight="1"/>
    <row r="71" ht="13.5" customHeight="1"/>
    <row r="72" ht="13.5" customHeight="1"/>
  </sheetData>
  <mergeCells count="6">
    <mergeCell ref="A4:A6"/>
    <mergeCell ref="B4:E5"/>
    <mergeCell ref="F4:I5"/>
    <mergeCell ref="J4:Q4"/>
    <mergeCell ref="J5:M5"/>
    <mergeCell ref="N5:Q5"/>
  </mergeCells>
  <printOptions/>
  <pageMargins left="0.75" right="0.75" top="0.63" bottom="0.51" header="0.5" footer="0.5"/>
  <pageSetup fitToHeight="2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>
    <pageSetUpPr fitToPage="1"/>
  </sheetPr>
  <dimension ref="A1:J50"/>
  <sheetViews>
    <sheetView workbookViewId="0" topLeftCell="A1">
      <selection activeCell="C22" sqref="C22"/>
    </sheetView>
  </sheetViews>
  <sheetFormatPr defaultColWidth="9.00390625" defaultRowHeight="12.75"/>
  <cols>
    <col min="1" max="1" width="6.875" style="0" customWidth="1"/>
    <col min="2" max="2" width="26.375" style="0" customWidth="1"/>
    <col min="3" max="3" width="12.75390625" style="0" customWidth="1"/>
    <col min="4" max="4" width="16.625" style="0" customWidth="1"/>
    <col min="5" max="5" width="19.125" style="0" customWidth="1"/>
    <col min="6" max="6" width="16.875" style="0" customWidth="1"/>
    <col min="7" max="7" width="14.625" style="0" customWidth="1"/>
    <col min="8" max="8" width="11.75390625" style="0" customWidth="1"/>
    <col min="9" max="9" width="12.75390625" style="0" customWidth="1"/>
    <col min="10" max="10" width="14.75390625" style="0" customWidth="1"/>
  </cols>
  <sheetData>
    <row r="1" spans="1:10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"/>
      <c r="E1" s="1"/>
      <c r="F1" s="1"/>
      <c r="G1" s="1"/>
      <c r="H1" s="1"/>
      <c r="I1" s="134"/>
      <c r="J1" s="1"/>
    </row>
    <row r="2" spans="1:9" s="251" customFormat="1" ht="19.5" customHeight="1">
      <c r="A2" s="234" t="s">
        <v>465</v>
      </c>
      <c r="B2" s="250"/>
      <c r="C2" s="250"/>
      <c r="D2" s="250"/>
      <c r="E2" s="250"/>
      <c r="F2" s="250"/>
      <c r="G2" s="250"/>
      <c r="H2" s="250"/>
      <c r="I2" s="250"/>
    </row>
    <row r="3" spans="1:9" s="251" customFormat="1" ht="13.5" customHeight="1">
      <c r="A3" s="234"/>
      <c r="B3" s="250"/>
      <c r="C3" s="250"/>
      <c r="D3" s="250"/>
      <c r="E3" s="250"/>
      <c r="F3" s="250"/>
      <c r="G3" s="250"/>
      <c r="H3" s="250"/>
      <c r="I3" s="250"/>
    </row>
    <row r="4" spans="1:9" s="25" customFormat="1" ht="19.5" customHeight="1">
      <c r="A4" s="252" t="s">
        <v>466</v>
      </c>
      <c r="B4" s="10"/>
      <c r="C4" s="10"/>
      <c r="D4" s="10"/>
      <c r="E4" s="10"/>
      <c r="F4" s="10"/>
      <c r="G4" s="10"/>
      <c r="H4" s="10"/>
      <c r="I4" s="10"/>
    </row>
    <row r="5" spans="1:9" s="25" customFormat="1" ht="13.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27.75" customHeight="1">
      <c r="A6" s="546" t="s">
        <v>467</v>
      </c>
      <c r="B6" s="547"/>
      <c r="C6" s="514" t="s">
        <v>468</v>
      </c>
      <c r="D6" s="514" t="s">
        <v>469</v>
      </c>
      <c r="E6" s="514" t="s">
        <v>470</v>
      </c>
      <c r="F6" s="544" t="s">
        <v>471</v>
      </c>
      <c r="G6" s="514" t="s">
        <v>350</v>
      </c>
      <c r="H6" s="481" t="s">
        <v>351</v>
      </c>
      <c r="I6" s="482"/>
    </row>
    <row r="7" spans="1:9" ht="44.25" customHeight="1">
      <c r="A7" s="548"/>
      <c r="B7" s="549"/>
      <c r="C7" s="545"/>
      <c r="D7" s="545"/>
      <c r="E7" s="545"/>
      <c r="F7" s="544"/>
      <c r="G7" s="545"/>
      <c r="H7" s="79" t="s">
        <v>329</v>
      </c>
      <c r="I7" s="79" t="s">
        <v>352</v>
      </c>
    </row>
    <row r="8" spans="1:9" ht="13.5" customHeight="1">
      <c r="A8" s="494" t="s">
        <v>333</v>
      </c>
      <c r="B8" s="495"/>
      <c r="C8" s="93"/>
      <c r="D8" s="96"/>
      <c r="E8" s="110">
        <f aca="true" t="shared" si="0" ref="E8:E21">IF(AND(ISNUMBER(H8),ISNUMBER(G8),G8&lt;&gt;0),H8/G8,0)</f>
        <v>0</v>
      </c>
      <c r="F8" s="93"/>
      <c r="G8" s="93"/>
      <c r="H8" s="93"/>
      <c r="I8" s="93"/>
    </row>
    <row r="9" spans="1:9" ht="13.5" customHeight="1">
      <c r="A9" s="494" t="s">
        <v>334</v>
      </c>
      <c r="B9" s="495"/>
      <c r="C9" s="93"/>
      <c r="D9" s="96"/>
      <c r="E9" s="110">
        <f t="shared" si="0"/>
        <v>0</v>
      </c>
      <c r="F9" s="93"/>
      <c r="G9" s="93"/>
      <c r="H9" s="93"/>
      <c r="I9" s="93"/>
    </row>
    <row r="10" spans="1:9" ht="13.5" customHeight="1">
      <c r="A10" s="494" t="s">
        <v>335</v>
      </c>
      <c r="B10" s="495"/>
      <c r="C10" s="93"/>
      <c r="D10" s="96"/>
      <c r="E10" s="110">
        <f t="shared" si="0"/>
        <v>0</v>
      </c>
      <c r="F10" s="93"/>
      <c r="G10" s="93"/>
      <c r="H10" s="93"/>
      <c r="I10" s="93"/>
    </row>
    <row r="11" spans="1:9" ht="13.5" customHeight="1">
      <c r="A11" s="494" t="s">
        <v>336</v>
      </c>
      <c r="B11" s="495"/>
      <c r="C11" s="93"/>
      <c r="D11" s="96"/>
      <c r="E11" s="110">
        <f t="shared" si="0"/>
        <v>0</v>
      </c>
      <c r="F11" s="93"/>
      <c r="G11" s="93"/>
      <c r="H11" s="93"/>
      <c r="I11" s="93"/>
    </row>
    <row r="12" spans="1:9" ht="13.5" customHeight="1">
      <c r="A12" s="494" t="s">
        <v>337</v>
      </c>
      <c r="B12" s="495"/>
      <c r="C12" s="93"/>
      <c r="D12" s="96"/>
      <c r="E12" s="110">
        <f t="shared" si="0"/>
        <v>0</v>
      </c>
      <c r="F12" s="93"/>
      <c r="G12" s="93"/>
      <c r="H12" s="93"/>
      <c r="I12" s="93"/>
    </row>
    <row r="13" spans="1:9" ht="12.75" customHeight="1">
      <c r="A13" s="494" t="s">
        <v>338</v>
      </c>
      <c r="B13" s="495"/>
      <c r="C13" s="93"/>
      <c r="D13" s="96"/>
      <c r="E13" s="110">
        <f t="shared" si="0"/>
        <v>0</v>
      </c>
      <c r="F13" s="93"/>
      <c r="G13" s="93"/>
      <c r="H13" s="93"/>
      <c r="I13" s="93"/>
    </row>
    <row r="14" spans="1:9" ht="13.5" customHeight="1">
      <c r="A14" s="494" t="s">
        <v>339</v>
      </c>
      <c r="B14" s="495"/>
      <c r="C14" s="93"/>
      <c r="D14" s="96"/>
      <c r="E14" s="110">
        <f t="shared" si="0"/>
        <v>0</v>
      </c>
      <c r="F14" s="93"/>
      <c r="G14" s="93"/>
      <c r="H14" s="93"/>
      <c r="I14" s="93"/>
    </row>
    <row r="15" spans="1:9" ht="13.5" customHeight="1">
      <c r="A15" s="494" t="s">
        <v>340</v>
      </c>
      <c r="B15" s="495"/>
      <c r="C15" s="93"/>
      <c r="D15" s="96"/>
      <c r="E15" s="110">
        <f t="shared" si="0"/>
        <v>0</v>
      </c>
      <c r="F15" s="93"/>
      <c r="G15" s="93"/>
      <c r="H15" s="93"/>
      <c r="I15" s="93"/>
    </row>
    <row r="16" spans="1:9" ht="13.5" customHeight="1">
      <c r="A16" s="494" t="s">
        <v>341</v>
      </c>
      <c r="B16" s="495"/>
      <c r="C16" s="93"/>
      <c r="D16" s="96"/>
      <c r="E16" s="110">
        <f t="shared" si="0"/>
        <v>0</v>
      </c>
      <c r="F16" s="93"/>
      <c r="G16" s="93"/>
      <c r="H16" s="93"/>
      <c r="I16" s="93"/>
    </row>
    <row r="17" spans="1:9" ht="13.5" customHeight="1">
      <c r="A17" s="494" t="s">
        <v>342</v>
      </c>
      <c r="B17" s="495"/>
      <c r="C17" s="93"/>
      <c r="D17" s="96"/>
      <c r="E17" s="110">
        <f t="shared" si="0"/>
        <v>0</v>
      </c>
      <c r="F17" s="93"/>
      <c r="G17" s="93"/>
      <c r="H17" s="93"/>
      <c r="I17" s="93"/>
    </row>
    <row r="18" spans="1:9" ht="13.5" customHeight="1">
      <c r="A18" s="494" t="s">
        <v>343</v>
      </c>
      <c r="B18" s="495"/>
      <c r="C18" s="93"/>
      <c r="D18" s="253"/>
      <c r="E18" s="110">
        <f t="shared" si="0"/>
        <v>0</v>
      </c>
      <c r="F18" s="141"/>
      <c r="G18" s="141"/>
      <c r="H18" s="141"/>
      <c r="I18" s="141"/>
    </row>
    <row r="19" spans="1:9" ht="12.75" customHeight="1">
      <c r="A19" s="494" t="s">
        <v>344</v>
      </c>
      <c r="B19" s="496"/>
      <c r="C19" s="93"/>
      <c r="D19" s="253"/>
      <c r="E19" s="110">
        <f t="shared" si="0"/>
        <v>0</v>
      </c>
      <c r="F19" s="141"/>
      <c r="G19" s="141"/>
      <c r="H19" s="141"/>
      <c r="I19" s="141"/>
    </row>
    <row r="20" spans="1:9" ht="13.5" customHeight="1">
      <c r="A20" s="491" t="s">
        <v>321</v>
      </c>
      <c r="B20" s="552"/>
      <c r="C20" s="99">
        <f>SUM(C8:C19)</f>
        <v>0</v>
      </c>
      <c r="D20" s="110">
        <f>IF(AND(ISNUMBER(G20),G20&lt;&gt;0),SUMPRODUCT(D8:D19,G8:G19)/G20,0)</f>
        <v>0</v>
      </c>
      <c r="E20" s="110">
        <f t="shared" si="0"/>
        <v>0</v>
      </c>
      <c r="F20" s="99">
        <f>SUM(F8:F19)</f>
        <v>0</v>
      </c>
      <c r="G20" s="99">
        <f>SUM(G8:G19)</f>
        <v>0</v>
      </c>
      <c r="H20" s="99">
        <f>SUM(H8:H19)</f>
        <v>0</v>
      </c>
      <c r="I20" s="99">
        <f>SUM(I8:I19)</f>
        <v>0</v>
      </c>
    </row>
    <row r="21" spans="1:9" ht="13.5" customHeight="1">
      <c r="A21" s="481" t="s">
        <v>472</v>
      </c>
      <c r="B21" s="493"/>
      <c r="C21" s="93"/>
      <c r="D21" s="96"/>
      <c r="E21" s="110">
        <f t="shared" si="0"/>
        <v>0</v>
      </c>
      <c r="F21" s="93"/>
      <c r="G21" s="93"/>
      <c r="H21" s="93"/>
      <c r="I21" s="93"/>
    </row>
    <row r="22" spans="1:9" ht="13.5" customHeight="1">
      <c r="A22" s="550" t="s">
        <v>473</v>
      </c>
      <c r="B22" s="551"/>
      <c r="C22" s="93"/>
      <c r="D22" s="254"/>
      <c r="E22" s="254"/>
      <c r="F22" s="254"/>
      <c r="G22" s="93"/>
      <c r="H22" s="93"/>
      <c r="I22" s="93"/>
    </row>
    <row r="23" ht="13.5" customHeight="1">
      <c r="A23" s="171"/>
    </row>
    <row r="24" spans="1:2" ht="13.5" customHeight="1">
      <c r="A24" s="255"/>
      <c r="B24" s="256"/>
    </row>
    <row r="25" ht="13.5" customHeight="1">
      <c r="A25" s="42"/>
    </row>
    <row r="26" ht="13.5" customHeight="1">
      <c r="A26" s="42"/>
    </row>
    <row r="27" spans="1:10" s="251" customFormat="1" ht="19.5" customHeight="1">
      <c r="A27"/>
      <c r="B27"/>
      <c r="C27"/>
      <c r="D27"/>
      <c r="E27"/>
      <c r="F27"/>
      <c r="G27"/>
      <c r="H27"/>
      <c r="I27"/>
      <c r="J27"/>
    </row>
    <row r="28" spans="1:10" s="251" customFormat="1" ht="13.5" customHeight="1">
      <c r="A28"/>
      <c r="B28"/>
      <c r="C28"/>
      <c r="D28"/>
      <c r="E28"/>
      <c r="F28"/>
      <c r="G28"/>
      <c r="H28"/>
      <c r="I28"/>
      <c r="J28"/>
    </row>
    <row r="29" spans="1:10" s="251" customFormat="1" ht="19.5" customHeight="1">
      <c r="A29"/>
      <c r="B29"/>
      <c r="C29"/>
      <c r="D29"/>
      <c r="E29"/>
      <c r="F29"/>
      <c r="G29"/>
      <c r="H29"/>
      <c r="I29"/>
      <c r="J29"/>
    </row>
    <row r="30" spans="1:10" s="25" customFormat="1" ht="13.5" customHeight="1">
      <c r="A30"/>
      <c r="B30"/>
      <c r="C30"/>
      <c r="D30"/>
      <c r="E30"/>
      <c r="F30"/>
      <c r="G30"/>
      <c r="H30"/>
      <c r="I30"/>
      <c r="J30"/>
    </row>
    <row r="31" spans="1:10" s="25" customFormat="1" ht="19.5" customHeight="1">
      <c r="A31"/>
      <c r="B31"/>
      <c r="C31"/>
      <c r="D31"/>
      <c r="E31"/>
      <c r="F31"/>
      <c r="G31"/>
      <c r="H31"/>
      <c r="I31"/>
      <c r="J31"/>
    </row>
    <row r="32" ht="13.5" customHeight="1"/>
    <row r="33" ht="24.75" customHeight="1"/>
    <row r="34" ht="27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27" customHeight="1"/>
    <row r="48" ht="13.5" customHeight="1"/>
    <row r="49" ht="13.5" customHeight="1"/>
    <row r="50" spans="1:10" s="257" customFormat="1" ht="13.5" customHeight="1">
      <c r="A50"/>
      <c r="B50"/>
      <c r="C50"/>
      <c r="D50"/>
      <c r="E50"/>
      <c r="F50"/>
      <c r="G50"/>
      <c r="H50"/>
      <c r="I50"/>
      <c r="J50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mergeCells count="22">
    <mergeCell ref="A21:B21"/>
    <mergeCell ref="A22:B22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F6:F7"/>
    <mergeCell ref="G6:G7"/>
    <mergeCell ref="H6:I6"/>
    <mergeCell ref="A8:B8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>
    <pageSetUpPr fitToPage="1"/>
  </sheetPr>
  <dimension ref="A1:J33"/>
  <sheetViews>
    <sheetView workbookViewId="0" topLeftCell="A1">
      <selection activeCell="G2" sqref="G2"/>
    </sheetView>
  </sheetViews>
  <sheetFormatPr defaultColWidth="9.00390625" defaultRowHeight="12.75"/>
  <cols>
    <col min="1" max="1" width="5.75390625" style="0" customWidth="1"/>
    <col min="2" max="2" width="36.25390625" style="0" customWidth="1"/>
    <col min="3" max="3" width="12.75390625" style="0" customWidth="1"/>
    <col min="4" max="4" width="16.625" style="0" customWidth="1"/>
    <col min="5" max="5" width="18.875" style="0" customWidth="1"/>
    <col min="6" max="6" width="16.75390625" style="0" customWidth="1"/>
    <col min="7" max="7" width="14.75390625" style="0" customWidth="1"/>
    <col min="8" max="8" width="11.75390625" style="0" customWidth="1"/>
    <col min="9" max="10" width="14.75390625" style="0" customWidth="1"/>
  </cols>
  <sheetData>
    <row r="1" spans="1:10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"/>
      <c r="E1" s="1"/>
      <c r="F1" s="1"/>
      <c r="G1" s="1"/>
      <c r="H1" s="1"/>
      <c r="I1" s="134"/>
      <c r="J1" s="1"/>
    </row>
    <row r="2" spans="1:9" s="25" customFormat="1" ht="19.5" customHeight="1">
      <c r="A2" s="234" t="s">
        <v>465</v>
      </c>
      <c r="B2" s="10"/>
      <c r="C2" s="10"/>
      <c r="D2" s="10"/>
      <c r="E2" s="10"/>
      <c r="F2" s="10"/>
      <c r="G2" s="10"/>
      <c r="H2" s="10"/>
      <c r="I2" s="10"/>
    </row>
    <row r="3" spans="1:9" s="25" customFormat="1" ht="13.5" customHeight="1">
      <c r="A3" s="29"/>
      <c r="B3" s="10"/>
      <c r="C3" s="10"/>
      <c r="D3" s="10"/>
      <c r="E3" s="10"/>
      <c r="F3" s="10"/>
      <c r="G3" s="10"/>
      <c r="H3" s="10"/>
      <c r="I3" s="10"/>
    </row>
    <row r="4" spans="1:9" s="25" customFormat="1" ht="19.5" customHeight="1">
      <c r="A4" s="252" t="s">
        <v>474</v>
      </c>
      <c r="B4" s="10"/>
      <c r="C4" s="10"/>
      <c r="D4" s="10"/>
      <c r="E4" s="10"/>
      <c r="F4" s="10"/>
      <c r="G4" s="10"/>
      <c r="H4" s="10"/>
      <c r="I4" s="10"/>
    </row>
    <row r="5" spans="1:10" ht="13.5" customHeight="1">
      <c r="A5" s="10"/>
      <c r="B5" s="10"/>
      <c r="C5" s="10"/>
      <c r="D5" s="10"/>
      <c r="E5" s="10"/>
      <c r="F5" s="10"/>
      <c r="G5" s="10"/>
      <c r="H5" s="10"/>
      <c r="I5" s="10"/>
      <c r="J5" s="25"/>
    </row>
    <row r="6" spans="1:9" ht="30" customHeight="1">
      <c r="A6" s="546" t="s">
        <v>475</v>
      </c>
      <c r="B6" s="547"/>
      <c r="C6" s="514" t="s">
        <v>468</v>
      </c>
      <c r="D6" s="514" t="s">
        <v>469</v>
      </c>
      <c r="E6" s="514" t="s">
        <v>470</v>
      </c>
      <c r="F6" s="544" t="s">
        <v>471</v>
      </c>
      <c r="G6" s="514" t="s">
        <v>350</v>
      </c>
      <c r="H6" s="553" t="s">
        <v>351</v>
      </c>
      <c r="I6" s="553"/>
    </row>
    <row r="7" spans="1:9" ht="34.5" customHeight="1">
      <c r="A7" s="548"/>
      <c r="B7" s="549"/>
      <c r="C7" s="545"/>
      <c r="D7" s="545"/>
      <c r="E7" s="545"/>
      <c r="F7" s="544"/>
      <c r="G7" s="545"/>
      <c r="H7" s="79" t="s">
        <v>329</v>
      </c>
      <c r="I7" s="79" t="s">
        <v>352</v>
      </c>
    </row>
    <row r="8" spans="1:9" ht="13.5" customHeight="1">
      <c r="A8" s="554" t="s">
        <v>476</v>
      </c>
      <c r="B8" s="555"/>
      <c r="C8" s="223"/>
      <c r="D8" s="96"/>
      <c r="E8" s="110">
        <f>IF(AND(ISNUMBER(H8),ISNUMBER(G8),G8&lt;&gt;0),H8/G8,0)</f>
        <v>0</v>
      </c>
      <c r="F8" s="93"/>
      <c r="G8" s="93"/>
      <c r="H8" s="93"/>
      <c r="I8" s="93"/>
    </row>
    <row r="9" spans="1:9" ht="13.5" customHeight="1">
      <c r="A9" s="556" t="s">
        <v>477</v>
      </c>
      <c r="B9" s="39" t="s">
        <v>478</v>
      </c>
      <c r="C9" s="223"/>
      <c r="D9" s="96"/>
      <c r="E9" s="110">
        <f aca="true" t="shared" si="0" ref="E9:E20">IF(AND(ISNUMBER(H9),ISNUMBER(G9),G9&lt;&gt;0),H9/G9,0)</f>
        <v>0</v>
      </c>
      <c r="F9" s="93"/>
      <c r="G9" s="93"/>
      <c r="H9" s="93"/>
      <c r="I9" s="93"/>
    </row>
    <row r="10" spans="1:9" ht="13.5" customHeight="1">
      <c r="A10" s="557"/>
      <c r="B10" s="39" t="s">
        <v>479</v>
      </c>
      <c r="C10" s="223"/>
      <c r="D10" s="96"/>
      <c r="E10" s="110">
        <f t="shared" si="0"/>
        <v>0</v>
      </c>
      <c r="F10" s="93"/>
      <c r="G10" s="93"/>
      <c r="H10" s="93"/>
      <c r="I10" s="93"/>
    </row>
    <row r="11" spans="1:9" ht="13.5" customHeight="1">
      <c r="A11" s="557"/>
      <c r="B11" s="39" t="s">
        <v>480</v>
      </c>
      <c r="C11" s="223"/>
      <c r="D11" s="96"/>
      <c r="E11" s="110">
        <f t="shared" si="0"/>
        <v>0</v>
      </c>
      <c r="F11" s="93"/>
      <c r="G11" s="93"/>
      <c r="H11" s="93"/>
      <c r="I11" s="93"/>
    </row>
    <row r="12" spans="1:9" ht="13.5" customHeight="1">
      <c r="A12" s="557"/>
      <c r="B12" s="39" t="s">
        <v>481</v>
      </c>
      <c r="C12" s="223"/>
      <c r="D12" s="96"/>
      <c r="E12" s="110">
        <f t="shared" si="0"/>
        <v>0</v>
      </c>
      <c r="F12" s="93"/>
      <c r="G12" s="93"/>
      <c r="H12" s="93"/>
      <c r="I12" s="93"/>
    </row>
    <row r="13" spans="1:9" ht="13.5" customHeight="1">
      <c r="A13" s="558"/>
      <c r="B13" s="39" t="s">
        <v>482</v>
      </c>
      <c r="C13" s="223"/>
      <c r="D13" s="96"/>
      <c r="E13" s="110">
        <f t="shared" si="0"/>
        <v>0</v>
      </c>
      <c r="F13" s="93"/>
      <c r="G13" s="93"/>
      <c r="H13" s="93"/>
      <c r="I13" s="93"/>
    </row>
    <row r="14" spans="1:9" ht="13.5" customHeight="1">
      <c r="A14" s="494" t="s">
        <v>483</v>
      </c>
      <c r="B14" s="495"/>
      <c r="C14" s="223"/>
      <c r="D14" s="96"/>
      <c r="E14" s="110">
        <f t="shared" si="0"/>
        <v>0</v>
      </c>
      <c r="F14" s="93"/>
      <c r="G14" s="93"/>
      <c r="H14" s="93"/>
      <c r="I14" s="93"/>
    </row>
    <row r="15" spans="1:9" ht="13.5" customHeight="1">
      <c r="A15" s="494" t="s">
        <v>484</v>
      </c>
      <c r="B15" s="495"/>
      <c r="C15" s="223"/>
      <c r="D15" s="96"/>
      <c r="E15" s="110">
        <f t="shared" si="0"/>
        <v>0</v>
      </c>
      <c r="F15" s="93"/>
      <c r="G15" s="93"/>
      <c r="H15" s="93"/>
      <c r="I15" s="93"/>
    </row>
    <row r="16" spans="1:9" ht="13.5" customHeight="1">
      <c r="A16" s="494" t="s">
        <v>179</v>
      </c>
      <c r="B16" s="495"/>
      <c r="C16" s="223"/>
      <c r="D16" s="96"/>
      <c r="E16" s="110">
        <f t="shared" si="0"/>
        <v>0</v>
      </c>
      <c r="F16" s="93"/>
      <c r="G16" s="93"/>
      <c r="H16" s="93"/>
      <c r="I16" s="93"/>
    </row>
    <row r="17" spans="1:9" ht="13.5" customHeight="1">
      <c r="A17" s="494" t="s">
        <v>485</v>
      </c>
      <c r="B17" s="495"/>
      <c r="C17" s="223"/>
      <c r="D17" s="96"/>
      <c r="E17" s="110">
        <f t="shared" si="0"/>
        <v>0</v>
      </c>
      <c r="F17" s="93"/>
      <c r="G17" s="93"/>
      <c r="H17" s="93"/>
      <c r="I17" s="93"/>
    </row>
    <row r="18" spans="1:9" ht="27" customHeight="1">
      <c r="A18" s="561" t="s">
        <v>486</v>
      </c>
      <c r="B18" s="561"/>
      <c r="C18" s="223"/>
      <c r="D18" s="253"/>
      <c r="E18" s="110">
        <f t="shared" si="0"/>
        <v>0</v>
      </c>
      <c r="F18" s="141"/>
      <c r="G18" s="141"/>
      <c r="H18" s="141"/>
      <c r="I18" s="141"/>
    </row>
    <row r="19" spans="1:9" ht="27" customHeight="1">
      <c r="A19" s="561" t="s">
        <v>487</v>
      </c>
      <c r="B19" s="561"/>
      <c r="C19" s="223"/>
      <c r="D19" s="253"/>
      <c r="E19" s="110">
        <f t="shared" si="0"/>
        <v>0</v>
      </c>
      <c r="F19" s="141"/>
      <c r="G19" s="141"/>
      <c r="H19" s="141"/>
      <c r="I19" s="141"/>
    </row>
    <row r="20" spans="1:9" ht="13.5" customHeight="1">
      <c r="A20" s="561" t="s">
        <v>488</v>
      </c>
      <c r="B20" s="561"/>
      <c r="C20" s="223"/>
      <c r="D20" s="96"/>
      <c r="E20" s="110">
        <f t="shared" si="0"/>
        <v>0</v>
      </c>
      <c r="F20" s="93"/>
      <c r="G20" s="93"/>
      <c r="H20" s="93"/>
      <c r="I20" s="93"/>
    </row>
    <row r="21" spans="1:9" s="53" customFormat="1" ht="13.5" customHeight="1">
      <c r="A21" s="559" t="s">
        <v>321</v>
      </c>
      <c r="B21" s="560"/>
      <c r="C21" s="225">
        <f>SUM(C8,C14:C20)</f>
        <v>0</v>
      </c>
      <c r="D21" s="110">
        <f>IF(AND(ISNUMBER(G21),G21&lt;&gt;0),(SUMPRODUCT(D8,G8)+SUMPRODUCT(D14:D20,G14:G20))/G21,0)</f>
        <v>0</v>
      </c>
      <c r="E21" s="110">
        <f>IF(AND(ISNUMBER(H21),ISNUMBER(G21),G21&lt;&gt;0),H21/G21,0)</f>
        <v>0</v>
      </c>
      <c r="F21" s="99">
        <f>SUM(F8,F14:F20)</f>
        <v>0</v>
      </c>
      <c r="G21" s="99">
        <f>SUM(G8,G14:G20)</f>
        <v>0</v>
      </c>
      <c r="H21" s="99">
        <f>SUM(H8,H14:H20)</f>
        <v>0</v>
      </c>
      <c r="I21" s="99">
        <f>SUM(I8,I14:I20)</f>
        <v>0</v>
      </c>
    </row>
    <row r="22" ht="13.5" customHeight="1">
      <c r="A22" s="171"/>
    </row>
    <row r="23" spans="1:4" ht="13.5" customHeight="1">
      <c r="A23" s="171"/>
      <c r="D23" s="259"/>
    </row>
    <row r="24" ht="13.5" customHeight="1"/>
    <row r="25" ht="13.5" customHeight="1"/>
    <row r="26" spans="7:10" ht="13.5" customHeight="1">
      <c r="G26" s="256"/>
      <c r="H26" s="256"/>
      <c r="I26" s="256"/>
      <c r="J26" s="256"/>
    </row>
    <row r="27" ht="13.5" customHeight="1"/>
    <row r="28" ht="13.5" customHeight="1"/>
    <row r="29" spans="1:6" s="25" customFormat="1" ht="19.5" customHeight="1">
      <c r="A29"/>
      <c r="B29"/>
      <c r="C29"/>
      <c r="D29"/>
      <c r="E29"/>
      <c r="F29"/>
    </row>
    <row r="30" spans="1:6" s="25" customFormat="1" ht="13.5" customHeight="1">
      <c r="A30"/>
      <c r="B30"/>
      <c r="C30"/>
      <c r="D30"/>
      <c r="E30"/>
      <c r="F30"/>
    </row>
    <row r="31" spans="1:6" s="25" customFormat="1" ht="19.5" customHeight="1">
      <c r="A31"/>
      <c r="B31"/>
      <c r="C31"/>
      <c r="D31"/>
      <c r="E31"/>
      <c r="F31"/>
    </row>
    <row r="32" s="25" customFormat="1" ht="13.5" customHeight="1">
      <c r="A32" s="260"/>
    </row>
    <row r="33" spans="1:10" s="25" customFormat="1" ht="19.5" customHeight="1">
      <c r="A33"/>
      <c r="B33"/>
      <c r="C33"/>
      <c r="D33"/>
      <c r="E33"/>
      <c r="F33"/>
      <c r="G33"/>
      <c r="H33"/>
      <c r="I33"/>
      <c r="J33"/>
    </row>
    <row r="34" ht="13.5" customHeight="1"/>
    <row r="35" ht="15.75" customHeight="1"/>
    <row r="36" ht="27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27" customHeight="1"/>
    <row r="48" ht="27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mergeCells count="17">
    <mergeCell ref="A21:B21"/>
    <mergeCell ref="A17:B17"/>
    <mergeCell ref="A18:B18"/>
    <mergeCell ref="A19:B19"/>
    <mergeCell ref="A20:B20"/>
    <mergeCell ref="A9:A13"/>
    <mergeCell ref="A14:B14"/>
    <mergeCell ref="A15:B15"/>
    <mergeCell ref="A16:B16"/>
    <mergeCell ref="F6:F7"/>
    <mergeCell ref="G6:G7"/>
    <mergeCell ref="H6:I6"/>
    <mergeCell ref="A8:B8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5">
    <pageSetUpPr fitToPage="1"/>
  </sheetPr>
  <dimension ref="A1:I28"/>
  <sheetViews>
    <sheetView workbookViewId="0" topLeftCell="A1">
      <selection activeCell="C21" sqref="C21"/>
    </sheetView>
  </sheetViews>
  <sheetFormatPr defaultColWidth="9.00390625" defaultRowHeight="12.75"/>
  <cols>
    <col min="1" max="1" width="8.75390625" style="0" customWidth="1"/>
    <col min="2" max="2" width="28.75390625" style="0" customWidth="1"/>
    <col min="3" max="3" width="18.75390625" style="0" customWidth="1"/>
    <col min="4" max="4" width="20.75390625" style="0" customWidth="1"/>
    <col min="5" max="6" width="11.75390625" style="0" customWidth="1"/>
    <col min="7" max="7" width="16.125" style="0" customWidth="1"/>
    <col min="8" max="8" width="12.75390625" style="0" customWidth="1"/>
    <col min="9" max="9" width="18.75390625" style="0" customWidth="1"/>
  </cols>
  <sheetData>
    <row r="1" spans="1:9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"/>
      <c r="E1" s="1"/>
      <c r="F1" s="1"/>
      <c r="G1" s="1"/>
      <c r="H1" s="134"/>
      <c r="I1" s="1"/>
    </row>
    <row r="2" spans="1:8" s="25" customFormat="1" ht="19.5" customHeight="1">
      <c r="A2" s="234" t="s">
        <v>489</v>
      </c>
      <c r="B2" s="10"/>
      <c r="C2" s="10"/>
      <c r="D2" s="10"/>
      <c r="E2" s="10"/>
      <c r="F2" s="10"/>
      <c r="G2" s="10"/>
      <c r="H2" s="10"/>
    </row>
    <row r="3" spans="1:8" s="25" customFormat="1" ht="13.5" customHeight="1">
      <c r="A3" s="10"/>
      <c r="B3" s="10"/>
      <c r="C3" s="10"/>
      <c r="D3" s="10"/>
      <c r="E3" s="10"/>
      <c r="F3" s="10"/>
      <c r="G3" s="10"/>
      <c r="H3" s="10"/>
    </row>
    <row r="4" spans="1:8" s="25" customFormat="1" ht="19.5" customHeight="1">
      <c r="A4" s="29" t="s">
        <v>490</v>
      </c>
      <c r="B4" s="10"/>
      <c r="C4" s="10"/>
      <c r="D4" s="10"/>
      <c r="E4" s="10"/>
      <c r="F4" s="10"/>
      <c r="G4" s="10"/>
      <c r="H4" s="10"/>
    </row>
    <row r="5" spans="1:8" s="25" customFormat="1" ht="13.5" customHeight="1">
      <c r="A5" s="10"/>
      <c r="B5" s="10"/>
      <c r="C5" s="10"/>
      <c r="D5" s="10"/>
      <c r="E5" s="10"/>
      <c r="F5" s="10"/>
      <c r="G5" s="10"/>
      <c r="H5" s="10"/>
    </row>
    <row r="6" spans="1:9" s="25" customFormat="1" ht="27" customHeight="1">
      <c r="A6" s="562" t="s">
        <v>324</v>
      </c>
      <c r="B6" s="563"/>
      <c r="C6" s="544" t="s">
        <v>491</v>
      </c>
      <c r="D6" s="544" t="s">
        <v>492</v>
      </c>
      <c r="E6" s="522" t="s">
        <v>493</v>
      </c>
      <c r="F6" s="523"/>
      <c r="G6" s="523"/>
      <c r="H6" s="493"/>
      <c r="I6"/>
    </row>
    <row r="7" spans="1:8" s="25" customFormat="1" ht="54" customHeight="1">
      <c r="A7" s="564"/>
      <c r="B7" s="565"/>
      <c r="C7" s="544"/>
      <c r="D7" s="544"/>
      <c r="E7" s="261" t="s">
        <v>494</v>
      </c>
      <c r="F7" s="262" t="s">
        <v>495</v>
      </c>
      <c r="G7" s="79" t="s">
        <v>496</v>
      </c>
      <c r="H7" s="79" t="s">
        <v>497</v>
      </c>
    </row>
    <row r="8" spans="1:8" ht="13.5" customHeight="1">
      <c r="A8" s="494" t="s">
        <v>333</v>
      </c>
      <c r="B8" s="495"/>
      <c r="C8" s="93"/>
      <c r="D8" s="99">
        <f>IF(AND(ISNUMBER(G8),ISNUMBER(C8),C8&lt;&gt;0),G8/C8*1000,0)</f>
        <v>0</v>
      </c>
      <c r="E8" s="121"/>
      <c r="F8" s="108"/>
      <c r="G8" s="263">
        <f>SUM(E8:F8)</f>
        <v>0</v>
      </c>
      <c r="H8" s="108"/>
    </row>
    <row r="9" spans="1:8" ht="13.5" customHeight="1">
      <c r="A9" s="494" t="s">
        <v>334</v>
      </c>
      <c r="B9" s="495"/>
      <c r="C9" s="93"/>
      <c r="D9" s="99">
        <f aca="true" t="shared" si="0" ref="D9:D19">IF(AND(ISNUMBER(G9),ISNUMBER(C9),C9&lt;&gt;0),G9/C9*1000,0)</f>
        <v>0</v>
      </c>
      <c r="E9" s="121"/>
      <c r="F9" s="108"/>
      <c r="G9" s="263">
        <f aca="true" t="shared" si="1" ref="G9:G19">SUM(E9:F9)</f>
        <v>0</v>
      </c>
      <c r="H9" s="108"/>
    </row>
    <row r="10" spans="1:8" ht="13.5" customHeight="1">
      <c r="A10" s="494" t="s">
        <v>335</v>
      </c>
      <c r="B10" s="495"/>
      <c r="C10" s="93"/>
      <c r="D10" s="99">
        <f t="shared" si="0"/>
        <v>0</v>
      </c>
      <c r="E10" s="121"/>
      <c r="F10" s="108"/>
      <c r="G10" s="263">
        <f t="shared" si="1"/>
        <v>0</v>
      </c>
      <c r="H10" s="108"/>
    </row>
    <row r="11" spans="1:8" ht="13.5" customHeight="1">
      <c r="A11" s="494" t="s">
        <v>336</v>
      </c>
      <c r="B11" s="495"/>
      <c r="C11" s="93"/>
      <c r="D11" s="99">
        <f t="shared" si="0"/>
        <v>0</v>
      </c>
      <c r="E11" s="121"/>
      <c r="F11" s="108"/>
      <c r="G11" s="263">
        <f t="shared" si="1"/>
        <v>0</v>
      </c>
      <c r="H11" s="108"/>
    </row>
    <row r="12" spans="1:8" ht="13.5" customHeight="1">
      <c r="A12" s="494" t="s">
        <v>337</v>
      </c>
      <c r="B12" s="495"/>
      <c r="C12" s="93"/>
      <c r="D12" s="99">
        <f t="shared" si="0"/>
        <v>0</v>
      </c>
      <c r="E12" s="121"/>
      <c r="F12" s="108"/>
      <c r="G12" s="263">
        <f t="shared" si="1"/>
        <v>0</v>
      </c>
      <c r="H12" s="108"/>
    </row>
    <row r="13" spans="1:8" ht="13.5" customHeight="1">
      <c r="A13" s="494" t="s">
        <v>338</v>
      </c>
      <c r="B13" s="495"/>
      <c r="C13" s="93"/>
      <c r="D13" s="99">
        <f t="shared" si="0"/>
        <v>0</v>
      </c>
      <c r="E13" s="121"/>
      <c r="F13" s="108"/>
      <c r="G13" s="263">
        <f t="shared" si="1"/>
        <v>0</v>
      </c>
      <c r="H13" s="108"/>
    </row>
    <row r="14" spans="1:8" ht="13.5" customHeight="1">
      <c r="A14" s="494" t="s">
        <v>339</v>
      </c>
      <c r="B14" s="495"/>
      <c r="C14" s="93"/>
      <c r="D14" s="99">
        <f t="shared" si="0"/>
        <v>0</v>
      </c>
      <c r="E14" s="121"/>
      <c r="F14" s="108"/>
      <c r="G14" s="263">
        <f t="shared" si="1"/>
        <v>0</v>
      </c>
      <c r="H14" s="108"/>
    </row>
    <row r="15" spans="1:8" ht="13.5" customHeight="1">
      <c r="A15" s="494" t="s">
        <v>340</v>
      </c>
      <c r="B15" s="495"/>
      <c r="C15" s="93"/>
      <c r="D15" s="99">
        <f t="shared" si="0"/>
        <v>0</v>
      </c>
      <c r="E15" s="121"/>
      <c r="F15" s="108"/>
      <c r="G15" s="263">
        <f t="shared" si="1"/>
        <v>0</v>
      </c>
      <c r="H15" s="108"/>
    </row>
    <row r="16" spans="1:8" ht="13.5" customHeight="1">
      <c r="A16" s="494" t="s">
        <v>341</v>
      </c>
      <c r="B16" s="495"/>
      <c r="C16" s="93"/>
      <c r="D16" s="99">
        <f t="shared" si="0"/>
        <v>0</v>
      </c>
      <c r="E16" s="121"/>
      <c r="F16" s="108"/>
      <c r="G16" s="263">
        <f t="shared" si="1"/>
        <v>0</v>
      </c>
      <c r="H16" s="108"/>
    </row>
    <row r="17" spans="1:8" ht="13.5" customHeight="1">
      <c r="A17" s="494" t="s">
        <v>342</v>
      </c>
      <c r="B17" s="495"/>
      <c r="C17" s="93"/>
      <c r="D17" s="99">
        <f t="shared" si="0"/>
        <v>0</v>
      </c>
      <c r="E17" s="121"/>
      <c r="F17" s="108"/>
      <c r="G17" s="263">
        <f t="shared" si="1"/>
        <v>0</v>
      </c>
      <c r="H17" s="108"/>
    </row>
    <row r="18" spans="1:8" ht="13.5" customHeight="1">
      <c r="A18" s="494" t="s">
        <v>343</v>
      </c>
      <c r="B18" s="495"/>
      <c r="C18" s="93"/>
      <c r="D18" s="99">
        <f t="shared" si="0"/>
        <v>0</v>
      </c>
      <c r="E18" s="121"/>
      <c r="F18" s="108"/>
      <c r="G18" s="263">
        <f t="shared" si="1"/>
        <v>0</v>
      </c>
      <c r="H18" s="108"/>
    </row>
    <row r="19" spans="1:8" ht="13.5" customHeight="1">
      <c r="A19" s="494" t="s">
        <v>344</v>
      </c>
      <c r="B19" s="496"/>
      <c r="C19" s="93"/>
      <c r="D19" s="99">
        <f t="shared" si="0"/>
        <v>0</v>
      </c>
      <c r="E19" s="121"/>
      <c r="F19" s="108"/>
      <c r="G19" s="263">
        <f t="shared" si="1"/>
        <v>0</v>
      </c>
      <c r="H19" s="108"/>
    </row>
    <row r="20" spans="1:8" s="265" customFormat="1" ht="13.5" customHeight="1">
      <c r="A20" s="497" t="s">
        <v>321</v>
      </c>
      <c r="B20" s="480"/>
      <c r="C20" s="99">
        <f>SUM(C8:C19)</f>
        <v>0</v>
      </c>
      <c r="D20" s="99">
        <f>IF(AND(ISNUMBER(G20),ISNUMBER(C20),C20&lt;&gt;0),G20/C20*1000,0)</f>
        <v>0</v>
      </c>
      <c r="E20" s="264">
        <f>SUM(E8:E19)</f>
        <v>0</v>
      </c>
      <c r="F20" s="263">
        <f>SUM(F8:F19)</f>
        <v>0</v>
      </c>
      <c r="G20" s="263">
        <f>SUM(G8:G19)</f>
        <v>0</v>
      </c>
      <c r="H20" s="263">
        <f>SUM(H8:H19)</f>
        <v>0</v>
      </c>
    </row>
    <row r="21" spans="1:8" s="265" customFormat="1" ht="13.5" customHeight="1">
      <c r="A21" s="550" t="s">
        <v>498</v>
      </c>
      <c r="B21" s="551"/>
      <c r="C21" s="266"/>
      <c r="D21" s="267"/>
      <c r="E21" s="267"/>
      <c r="F21" s="267"/>
      <c r="G21" s="266"/>
      <c r="H21" s="266"/>
    </row>
    <row r="22" s="265" customFormat="1" ht="13.5" customHeight="1">
      <c r="A22" s="268"/>
    </row>
    <row r="23" s="265" customFormat="1" ht="13.5" customHeight="1">
      <c r="A23" s="268"/>
    </row>
    <row r="24" spans="1:2" ht="13.5" customHeight="1">
      <c r="A24" s="256"/>
      <c r="B24" s="256"/>
    </row>
    <row r="25" spans="1:9" s="25" customFormat="1" ht="12.75" customHeight="1">
      <c r="A25"/>
      <c r="B25"/>
      <c r="C25"/>
      <c r="D25"/>
      <c r="E25"/>
      <c r="F25"/>
      <c r="G25"/>
      <c r="H25"/>
      <c r="I25"/>
    </row>
    <row r="26" spans="1:9" s="25" customFormat="1" ht="12.75" customHeight="1">
      <c r="A26"/>
      <c r="B26"/>
      <c r="C26"/>
      <c r="D26"/>
      <c r="E26"/>
      <c r="F26"/>
      <c r="G26"/>
      <c r="H26"/>
      <c r="I26"/>
    </row>
    <row r="27" spans="1:9" s="25" customFormat="1" ht="12.75" customHeight="1">
      <c r="A27"/>
      <c r="B27"/>
      <c r="C27"/>
      <c r="D27"/>
      <c r="E27"/>
      <c r="F27"/>
      <c r="G27"/>
      <c r="H27"/>
      <c r="I27"/>
    </row>
    <row r="28" spans="1:9" s="25" customFormat="1" ht="12.75" customHeight="1">
      <c r="A28"/>
      <c r="B28"/>
      <c r="C28"/>
      <c r="D28"/>
      <c r="E28"/>
      <c r="F28"/>
      <c r="G28"/>
      <c r="H28"/>
      <c r="I2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2.7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mergeCells count="18">
    <mergeCell ref="A21:B21"/>
    <mergeCell ref="A16:B16"/>
    <mergeCell ref="A17:B17"/>
    <mergeCell ref="A18:B18"/>
    <mergeCell ref="A19:B19"/>
    <mergeCell ref="A20:B20"/>
    <mergeCell ref="A12:B12"/>
    <mergeCell ref="A13:B13"/>
    <mergeCell ref="A14:B14"/>
    <mergeCell ref="A15:B15"/>
    <mergeCell ref="A8:B8"/>
    <mergeCell ref="A9:B9"/>
    <mergeCell ref="A10:B10"/>
    <mergeCell ref="A11:B11"/>
    <mergeCell ref="A6:B7"/>
    <mergeCell ref="C6:C7"/>
    <mergeCell ref="D6:D7"/>
    <mergeCell ref="E6:H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6">
    <pageSetUpPr fitToPage="1"/>
  </sheetPr>
  <dimension ref="A1:F27"/>
  <sheetViews>
    <sheetView workbookViewId="0" topLeftCell="A4">
      <selection activeCell="E47" sqref="E47:E50"/>
    </sheetView>
  </sheetViews>
  <sheetFormatPr defaultColWidth="9.00390625" defaultRowHeight="12.75"/>
  <cols>
    <col min="1" max="1" width="28.75390625" style="0" customWidth="1"/>
    <col min="2" max="2" width="16.00390625" style="0" customWidth="1"/>
    <col min="3" max="5" width="17.375" style="0" customWidth="1"/>
    <col min="6" max="6" width="15.75390625" style="0" customWidth="1"/>
  </cols>
  <sheetData>
    <row r="1" spans="1:6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F1" s="134"/>
    </row>
    <row r="2" ht="19.5" customHeight="1">
      <c r="A2" s="269" t="s">
        <v>489</v>
      </c>
    </row>
    <row r="3" ht="13.5" customHeight="1"/>
    <row r="4" ht="19.5" customHeight="1">
      <c r="A4" s="260" t="s">
        <v>499</v>
      </c>
    </row>
    <row r="5" ht="13.5" customHeight="1"/>
    <row r="6" spans="1:6" ht="18" customHeight="1">
      <c r="A6" s="270"/>
      <c r="B6" s="271" t="s">
        <v>500</v>
      </c>
      <c r="C6" s="271" t="s">
        <v>501</v>
      </c>
      <c r="D6" s="271" t="s">
        <v>502</v>
      </c>
      <c r="E6" s="271" t="s">
        <v>503</v>
      </c>
      <c r="F6" s="272" t="s">
        <v>504</v>
      </c>
    </row>
    <row r="7" spans="1:6" ht="15.75" customHeight="1">
      <c r="A7" s="270" t="s">
        <v>491</v>
      </c>
      <c r="B7" s="93"/>
      <c r="C7" s="93"/>
      <c r="D7" s="93"/>
      <c r="E7" s="93"/>
      <c r="F7" s="99">
        <f>SUM(B7:E7)</f>
        <v>0</v>
      </c>
    </row>
    <row r="23" ht="12.75">
      <c r="A23" s="171"/>
    </row>
    <row r="24" ht="12.75">
      <c r="A24" s="171"/>
    </row>
    <row r="25" ht="12.75">
      <c r="A25" s="171"/>
    </row>
    <row r="26" ht="12.75">
      <c r="A26" s="171"/>
    </row>
    <row r="27" ht="12.75">
      <c r="A27" s="17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7">
    <pageSetUpPr fitToPage="1"/>
  </sheetPr>
  <dimension ref="A1:M27"/>
  <sheetViews>
    <sheetView workbookViewId="0" topLeftCell="A1">
      <selection activeCell="A1" sqref="A1"/>
    </sheetView>
  </sheetViews>
  <sheetFormatPr defaultColWidth="9.00390625" defaultRowHeight="12.75"/>
  <cols>
    <col min="1" max="1" width="56.75390625" style="0" customWidth="1"/>
    <col min="2" max="2" width="14.00390625" style="0" customWidth="1"/>
    <col min="3" max="3" width="12.00390625" style="0" customWidth="1"/>
    <col min="4" max="4" width="13.25390625" style="0" customWidth="1"/>
    <col min="5" max="7" width="9.75390625" style="0" customWidth="1"/>
    <col min="8" max="8" width="10.375" style="0" customWidth="1"/>
    <col min="9" max="11" width="13.25390625" style="0" customWidth="1"/>
  </cols>
  <sheetData>
    <row r="1" spans="1:12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"/>
      <c r="E1" s="1"/>
      <c r="F1" s="1"/>
      <c r="G1" s="1"/>
      <c r="H1" s="1"/>
      <c r="I1" s="1"/>
      <c r="J1" s="134"/>
      <c r="K1" s="1"/>
      <c r="L1" s="1"/>
    </row>
    <row r="2" spans="1:11" s="260" customFormat="1" ht="19.5" customHeight="1">
      <c r="A2" s="234" t="s">
        <v>147</v>
      </c>
      <c r="B2" s="234"/>
      <c r="C2" s="29"/>
      <c r="D2" s="29"/>
      <c r="E2" s="6"/>
      <c r="F2" s="29"/>
      <c r="G2" s="29"/>
      <c r="H2" s="29"/>
      <c r="I2" s="29"/>
      <c r="J2" s="29"/>
      <c r="K2" s="29"/>
    </row>
    <row r="3" spans="1:11" s="260" customFormat="1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25" customFormat="1" ht="31.5" customHeight="1">
      <c r="A4" s="566" t="s">
        <v>505</v>
      </c>
      <c r="B4" s="566" t="s">
        <v>349</v>
      </c>
      <c r="C4" s="514" t="s">
        <v>506</v>
      </c>
      <c r="D4" s="514" t="s">
        <v>507</v>
      </c>
      <c r="E4" s="522" t="s">
        <v>508</v>
      </c>
      <c r="F4" s="523"/>
      <c r="G4" s="493"/>
      <c r="H4" s="514" t="s">
        <v>350</v>
      </c>
      <c r="I4" s="553" t="s">
        <v>351</v>
      </c>
      <c r="J4" s="553"/>
      <c r="K4"/>
    </row>
    <row r="5" spans="1:10" ht="31.5" customHeight="1">
      <c r="A5" s="567"/>
      <c r="B5" s="567"/>
      <c r="C5" s="545"/>
      <c r="D5" s="545"/>
      <c r="E5" s="76" t="s">
        <v>509</v>
      </c>
      <c r="F5" s="76" t="s">
        <v>510</v>
      </c>
      <c r="G5" s="76" t="s">
        <v>329</v>
      </c>
      <c r="H5" s="545"/>
      <c r="I5" s="79" t="s">
        <v>329</v>
      </c>
      <c r="J5" s="79" t="s">
        <v>352</v>
      </c>
    </row>
    <row r="6" spans="1:10" ht="13.5" customHeight="1">
      <c r="A6" s="258" t="s">
        <v>511</v>
      </c>
      <c r="B6" s="93"/>
      <c r="C6" s="141"/>
      <c r="D6" s="141"/>
      <c r="E6" s="141"/>
      <c r="F6" s="141"/>
      <c r="G6" s="273">
        <f>SUM(E6:F6)</f>
        <v>0</v>
      </c>
      <c r="H6" s="141"/>
      <c r="I6" s="141"/>
      <c r="J6" s="141"/>
    </row>
    <row r="7" spans="1:10" ht="54" customHeight="1">
      <c r="A7" s="274" t="s">
        <v>512</v>
      </c>
      <c r="B7" s="275"/>
      <c r="C7" s="275"/>
      <c r="D7" s="141"/>
      <c r="E7" s="276"/>
      <c r="F7" s="141"/>
      <c r="G7" s="273">
        <f>SUM(E7:F7)</f>
        <v>0</v>
      </c>
      <c r="H7" s="141"/>
      <c r="I7" s="276"/>
      <c r="J7" s="141"/>
    </row>
    <row r="8" spans="1:10" ht="29.25" customHeight="1">
      <c r="A8" s="274" t="s">
        <v>513</v>
      </c>
      <c r="B8" s="275"/>
      <c r="C8" s="141"/>
      <c r="D8" s="141"/>
      <c r="E8" s="275"/>
      <c r="F8" s="141"/>
      <c r="G8" s="273">
        <f>SUM(E8:F8)</f>
        <v>0</v>
      </c>
      <c r="H8" s="141"/>
      <c r="I8" s="141"/>
      <c r="J8" s="141"/>
    </row>
    <row r="9" spans="1:10" ht="30.75" customHeight="1">
      <c r="A9" s="274" t="s">
        <v>514</v>
      </c>
      <c r="B9" s="275"/>
      <c r="C9" s="275"/>
      <c r="D9" s="141"/>
      <c r="E9" s="276"/>
      <c r="F9" s="141"/>
      <c r="G9" s="273">
        <f>SUM(E9:F9)</f>
        <v>0</v>
      </c>
      <c r="H9" s="141"/>
      <c r="I9" s="141"/>
      <c r="J9" s="141"/>
    </row>
    <row r="10" spans="1:10" s="256" customFormat="1" ht="13.5" customHeight="1">
      <c r="A10" s="277" t="s">
        <v>321</v>
      </c>
      <c r="B10" s="263">
        <f>SUM(B6:B9)</f>
        <v>0</v>
      </c>
      <c r="C10" s="99">
        <f aca="true" t="shared" si="0" ref="C10:J10">SUM(C6:C9)</f>
        <v>0</v>
      </c>
      <c r="D10" s="99">
        <f>IF(AND(ISNUMBER(C10),C10&lt;&gt;0),SUMPRODUCT(C6:C9,D6:D9)/C10,0)</f>
        <v>0</v>
      </c>
      <c r="E10" s="99">
        <f t="shared" si="0"/>
        <v>0</v>
      </c>
      <c r="F10" s="99">
        <f t="shared" si="0"/>
        <v>0</v>
      </c>
      <c r="G10" s="99">
        <f t="shared" si="0"/>
        <v>0</v>
      </c>
      <c r="H10" s="99">
        <f t="shared" si="0"/>
        <v>0</v>
      </c>
      <c r="I10" s="99">
        <f t="shared" si="0"/>
        <v>0</v>
      </c>
      <c r="J10" s="99">
        <f t="shared" si="0"/>
        <v>0</v>
      </c>
    </row>
    <row r="11" spans="1:10" s="256" customFormat="1" ht="13.5" customHeight="1">
      <c r="A11" s="246" t="s">
        <v>498</v>
      </c>
      <c r="B11" s="278"/>
      <c r="C11" s="254"/>
      <c r="D11" s="254"/>
      <c r="E11" s="254"/>
      <c r="F11" s="254"/>
      <c r="G11" s="254"/>
      <c r="H11" s="93"/>
      <c r="I11" s="93"/>
      <c r="J11" s="93"/>
    </row>
    <row r="12" spans="1:2" s="256" customFormat="1" ht="13.5" customHeight="1">
      <c r="A12" s="265"/>
      <c r="B12" s="265"/>
    </row>
    <row r="13" spans="1:13" s="256" customFormat="1" ht="13.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256" customFormat="1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279" customFormat="1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279" customFormat="1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279" customFormat="1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13.5" customHeight="1"/>
    <row r="19" ht="31.5" customHeight="1"/>
    <row r="20" ht="31.5" customHeight="1"/>
    <row r="21" ht="13.5" customHeight="1"/>
    <row r="22" ht="54" customHeight="1"/>
    <row r="23" ht="27" customHeight="1"/>
    <row r="24" ht="40.5" customHeight="1"/>
    <row r="25" ht="13.5" customHeight="1"/>
    <row r="26" spans="1:13" s="256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65" customFormat="1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ht="13.5" customHeight="1"/>
    <row r="29" ht="13.5" customHeight="1"/>
    <row r="30" ht="13.5" customHeight="1"/>
    <row r="31" ht="13.5" customHeight="1"/>
    <row r="32" ht="13.5" customHeight="1"/>
  </sheetData>
  <mergeCells count="7">
    <mergeCell ref="E4:G4"/>
    <mergeCell ref="H4:H5"/>
    <mergeCell ref="I4:J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8">
    <pageSetUpPr fitToPage="1"/>
  </sheetPr>
  <dimension ref="A1:P25"/>
  <sheetViews>
    <sheetView workbookViewId="0" topLeftCell="A1">
      <selection activeCell="B4" sqref="B4"/>
    </sheetView>
  </sheetViews>
  <sheetFormatPr defaultColWidth="9.00390625" defaultRowHeight="12.75"/>
  <cols>
    <col min="1" max="1" width="37.125" style="0" customWidth="1"/>
    <col min="2" max="3" width="12.375" style="0" customWidth="1"/>
    <col min="4" max="4" width="12.625" style="0" customWidth="1"/>
    <col min="5" max="5" width="10.125" style="0" customWidth="1"/>
    <col min="6" max="6" width="12.625" style="0" customWidth="1"/>
    <col min="7" max="9" width="10.125" style="0" customWidth="1"/>
    <col min="10" max="10" width="11.75390625" style="0" customWidth="1"/>
    <col min="11" max="13" width="12.75390625" style="0" customWidth="1"/>
    <col min="14" max="15" width="11.75390625" style="0" customWidth="1"/>
  </cols>
  <sheetData>
    <row r="1" spans="1:12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L1" s="134"/>
    </row>
    <row r="2" spans="1:16" s="269" customFormat="1" ht="19.5" customHeight="1">
      <c r="A2" s="269" t="s">
        <v>149</v>
      </c>
      <c r="L2"/>
      <c r="M2"/>
      <c r="N2"/>
      <c r="O2"/>
      <c r="P2"/>
    </row>
    <row r="3" spans="12:16" s="260" customFormat="1" ht="13.5" customHeight="1">
      <c r="L3"/>
      <c r="M3"/>
      <c r="N3"/>
      <c r="O3"/>
      <c r="P3"/>
    </row>
    <row r="4" spans="1:16" s="260" customFormat="1" ht="19.5" customHeight="1">
      <c r="A4" s="260" t="s">
        <v>151</v>
      </c>
      <c r="L4"/>
      <c r="M4"/>
      <c r="N4"/>
      <c r="O4"/>
      <c r="P4"/>
    </row>
    <row r="5" spans="12:16" s="260" customFormat="1" ht="13.5" customHeight="1">
      <c r="L5"/>
      <c r="M5"/>
      <c r="N5"/>
      <c r="O5"/>
      <c r="P5"/>
    </row>
    <row r="6" spans="1:12" ht="31.5" customHeight="1">
      <c r="A6" s="568" t="s">
        <v>515</v>
      </c>
      <c r="B6" s="568" t="s">
        <v>516</v>
      </c>
      <c r="C6" s="568" t="s">
        <v>517</v>
      </c>
      <c r="D6" s="569" t="s">
        <v>518</v>
      </c>
      <c r="E6" s="571"/>
      <c r="F6" s="571"/>
      <c r="G6" s="571"/>
      <c r="H6" s="571"/>
      <c r="I6" s="570"/>
      <c r="J6" s="568" t="s">
        <v>519</v>
      </c>
      <c r="K6" s="569" t="s">
        <v>520</v>
      </c>
      <c r="L6" s="570"/>
    </row>
    <row r="7" spans="1:12" ht="31.5" customHeight="1">
      <c r="A7" s="515"/>
      <c r="B7" s="515"/>
      <c r="C7" s="515"/>
      <c r="D7" s="281" t="s">
        <v>521</v>
      </c>
      <c r="E7" s="281" t="s">
        <v>522</v>
      </c>
      <c r="F7" s="282" t="s">
        <v>523</v>
      </c>
      <c r="G7" s="281" t="s">
        <v>522</v>
      </c>
      <c r="H7" s="283" t="s">
        <v>504</v>
      </c>
      <c r="I7" s="281" t="s">
        <v>522</v>
      </c>
      <c r="J7" s="515"/>
      <c r="K7" s="280" t="s">
        <v>329</v>
      </c>
      <c r="L7" s="280" t="s">
        <v>352</v>
      </c>
    </row>
    <row r="8" spans="1:12" ht="13.5" customHeight="1">
      <c r="A8" s="22" t="s">
        <v>524</v>
      </c>
      <c r="B8" s="93" t="s">
        <v>46</v>
      </c>
      <c r="C8" s="93" t="s">
        <v>46</v>
      </c>
      <c r="D8" s="93" t="s">
        <v>46</v>
      </c>
      <c r="E8" s="93" t="s">
        <v>46</v>
      </c>
      <c r="F8" s="93" t="s">
        <v>46</v>
      </c>
      <c r="G8" s="93" t="s">
        <v>46</v>
      </c>
      <c r="H8" s="284">
        <f>SUM(D8,F8)</f>
        <v>0</v>
      </c>
      <c r="I8" s="284">
        <f>SUM(E8,G8)</f>
        <v>0</v>
      </c>
      <c r="J8" s="284">
        <f>IF(AND(ISNUMBER(K8),ISNUMBER(B8),B8&lt;&gt;0),K8/B8*1000,0)</f>
        <v>0</v>
      </c>
      <c r="K8" s="93" t="s">
        <v>46</v>
      </c>
      <c r="L8" s="93" t="s">
        <v>46</v>
      </c>
    </row>
    <row r="9" spans="1:12" ht="13.5" customHeight="1">
      <c r="A9" s="22" t="s">
        <v>525</v>
      </c>
      <c r="B9" s="93" t="s">
        <v>46</v>
      </c>
      <c r="C9" s="93" t="s">
        <v>46</v>
      </c>
      <c r="D9" s="254"/>
      <c r="E9" s="254"/>
      <c r="F9" s="254"/>
      <c r="G9" s="254"/>
      <c r="H9" s="254"/>
      <c r="I9" s="285"/>
      <c r="J9" s="284">
        <f>IF(AND(ISNUMBER(K9),ISNUMBER(B9),B9&lt;&gt;0),K9/B9*1000,0)</f>
        <v>0</v>
      </c>
      <c r="K9" s="93" t="s">
        <v>46</v>
      </c>
      <c r="L9" s="93" t="s">
        <v>46</v>
      </c>
    </row>
    <row r="10" spans="1:12" ht="13.5" customHeight="1">
      <c r="A10" s="286" t="s">
        <v>321</v>
      </c>
      <c r="B10" s="287">
        <f>SUM(B8:B9)</f>
        <v>0</v>
      </c>
      <c r="C10" s="287">
        <f>SUM(C8:C9)</f>
        <v>0</v>
      </c>
      <c r="D10" s="254"/>
      <c r="E10" s="254"/>
      <c r="F10" s="254"/>
      <c r="G10" s="254"/>
      <c r="H10" s="254"/>
      <c r="I10" s="285"/>
      <c r="J10" s="285"/>
      <c r="K10" s="284">
        <f>SUM(K8:K9)</f>
        <v>0</v>
      </c>
      <c r="L10" s="284">
        <f>SUM(L8:L9)</f>
        <v>0</v>
      </c>
    </row>
    <row r="11" spans="1:12" ht="13.5" customHeight="1">
      <c r="A11" s="288" t="s">
        <v>498</v>
      </c>
      <c r="B11" s="254"/>
      <c r="C11" s="93">
        <v>0</v>
      </c>
      <c r="D11" s="254"/>
      <c r="E11" s="254"/>
      <c r="F11" s="254"/>
      <c r="G11" s="254"/>
      <c r="H11" s="254"/>
      <c r="I11" s="93"/>
      <c r="J11" s="285"/>
      <c r="K11" s="93">
        <v>0</v>
      </c>
      <c r="L11" s="93">
        <v>0</v>
      </c>
    </row>
    <row r="12" spans="1:12" ht="13.5" customHeight="1">
      <c r="A12" s="289" t="s">
        <v>526</v>
      </c>
      <c r="B12" s="93">
        <v>0</v>
      </c>
      <c r="C12" s="290"/>
      <c r="D12" s="290"/>
      <c r="E12" s="290"/>
      <c r="F12" s="290"/>
      <c r="G12" s="290"/>
      <c r="H12" s="93"/>
      <c r="I12" s="290"/>
      <c r="J12" s="290"/>
      <c r="K12" s="93">
        <v>0</v>
      </c>
      <c r="L12" s="93">
        <v>0</v>
      </c>
    </row>
    <row r="13" ht="13.5" customHeight="1"/>
    <row r="14" ht="13.5" customHeight="1"/>
    <row r="15" ht="13.5" customHeight="1"/>
    <row r="16" ht="13.5" customHeight="1"/>
    <row r="17" spans="8:16" s="279" customFormat="1" ht="19.5" customHeight="1">
      <c r="H17"/>
      <c r="I17"/>
      <c r="J17"/>
      <c r="K17"/>
      <c r="L17"/>
      <c r="M17"/>
      <c r="N17"/>
      <c r="O17"/>
      <c r="P17"/>
    </row>
    <row r="18" spans="8:16" s="279" customFormat="1" ht="13.5" customHeight="1">
      <c r="H18"/>
      <c r="I18"/>
      <c r="J18"/>
      <c r="K18"/>
      <c r="L18"/>
      <c r="M18"/>
      <c r="N18"/>
      <c r="O18"/>
      <c r="P18"/>
    </row>
    <row r="19" ht="17.25" customHeight="1"/>
    <row r="20" ht="16.5" customHeight="1"/>
    <row r="21" ht="13.5" customHeight="1"/>
    <row r="22" ht="13.5" customHeight="1"/>
    <row r="23" spans="1:5" ht="13.5" customHeight="1">
      <c r="A23" s="171"/>
      <c r="B23" s="171"/>
      <c r="C23" s="42"/>
      <c r="D23" s="42"/>
      <c r="E23" s="42"/>
    </row>
    <row r="24" spans="1:2" ht="13.5" customHeight="1">
      <c r="A24" s="291"/>
      <c r="B24" s="291"/>
    </row>
    <row r="25" spans="1:2" ht="13.5" customHeight="1">
      <c r="A25" s="42"/>
      <c r="B25" s="42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mergeCells count="6">
    <mergeCell ref="J6:J7"/>
    <mergeCell ref="K6:L6"/>
    <mergeCell ref="A6:A7"/>
    <mergeCell ref="B6:B7"/>
    <mergeCell ref="C6:C7"/>
    <mergeCell ref="D6:I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19">
    <pageSetUpPr fitToPage="1"/>
  </sheetPr>
  <dimension ref="A1:E30"/>
  <sheetViews>
    <sheetView workbookViewId="0" topLeftCell="A1">
      <selection activeCell="D4" sqref="D4"/>
    </sheetView>
  </sheetViews>
  <sheetFormatPr defaultColWidth="9.00390625" defaultRowHeight="12.75"/>
  <cols>
    <col min="1" max="1" width="25.75390625" style="0" customWidth="1"/>
    <col min="2" max="5" width="22.75390625" style="0" customWidth="1"/>
  </cols>
  <sheetData>
    <row r="1" spans="1:5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E1" s="134"/>
    </row>
    <row r="2" s="25" customFormat="1" ht="19.5" customHeight="1">
      <c r="A2" s="269" t="s">
        <v>149</v>
      </c>
    </row>
    <row r="3" s="25" customFormat="1" ht="13.5" customHeight="1">
      <c r="A3" s="260"/>
    </row>
    <row r="4" s="25" customFormat="1" ht="19.5" customHeight="1">
      <c r="A4" s="260" t="s">
        <v>527</v>
      </c>
    </row>
    <row r="5" s="25" customFormat="1" ht="13.5" customHeight="1">
      <c r="A5" s="260"/>
    </row>
    <row r="6" spans="1:5" ht="19.5" customHeight="1">
      <c r="A6" s="568" t="s">
        <v>515</v>
      </c>
      <c r="B6" s="572" t="s">
        <v>528</v>
      </c>
      <c r="C6" s="573"/>
      <c r="D6" s="573"/>
      <c r="E6" s="574"/>
    </row>
    <row r="7" spans="1:5" ht="19.5" customHeight="1">
      <c r="A7" s="515"/>
      <c r="B7" s="272" t="s">
        <v>529</v>
      </c>
      <c r="C7" s="272" t="s">
        <v>530</v>
      </c>
      <c r="D7" s="272" t="s">
        <v>531</v>
      </c>
      <c r="E7" s="272" t="s">
        <v>321</v>
      </c>
    </row>
    <row r="8" spans="1:5" ht="13.5" customHeight="1">
      <c r="A8" s="22" t="s">
        <v>524</v>
      </c>
      <c r="B8" s="93" t="s">
        <v>46</v>
      </c>
      <c r="C8" s="93" t="s">
        <v>46</v>
      </c>
      <c r="D8" s="93" t="s">
        <v>46</v>
      </c>
      <c r="E8" s="284">
        <f>SUM(B8:D8)</f>
        <v>0</v>
      </c>
    </row>
    <row r="9" spans="1:5" ht="13.5" customHeight="1">
      <c r="A9" s="22" t="s">
        <v>525</v>
      </c>
      <c r="B9" s="93" t="s">
        <v>46</v>
      </c>
      <c r="C9" s="93" t="s">
        <v>46</v>
      </c>
      <c r="D9" s="93" t="s">
        <v>46</v>
      </c>
      <c r="E9" s="284">
        <f>SUM(B9:D9)</f>
        <v>0</v>
      </c>
    </row>
    <row r="10" spans="1:5" ht="13.5" customHeight="1">
      <c r="A10" s="286" t="s">
        <v>321</v>
      </c>
      <c r="B10" s="284">
        <f>SUM(B8:B9)</f>
        <v>0</v>
      </c>
      <c r="C10" s="284">
        <f>SUM(C8:C9)</f>
        <v>0</v>
      </c>
      <c r="D10" s="284">
        <f>SUM(D8:D9)</f>
        <v>0</v>
      </c>
      <c r="E10" s="284">
        <f>SUM(B10:D10)</f>
        <v>0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26" ht="12.75">
      <c r="A26" s="171"/>
    </row>
    <row r="27" ht="12.75">
      <c r="A27" s="171"/>
    </row>
    <row r="28" ht="12.75">
      <c r="A28" s="171"/>
    </row>
    <row r="29" ht="12.75">
      <c r="A29" s="171"/>
    </row>
    <row r="30" ht="12.75">
      <c r="A30" s="171"/>
    </row>
  </sheetData>
  <mergeCells count="2">
    <mergeCell ref="A6:A7"/>
    <mergeCell ref="B6:E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I38"/>
  <sheetViews>
    <sheetView workbookViewId="0" topLeftCell="A1">
      <selection activeCell="A48" sqref="A48"/>
    </sheetView>
  </sheetViews>
  <sheetFormatPr defaultColWidth="9.00390625" defaultRowHeight="12.75"/>
  <cols>
    <col min="1" max="1" width="27.125" style="0" bestFit="1" customWidth="1"/>
    <col min="2" max="2" width="6.875" style="0" customWidth="1"/>
    <col min="3" max="3" width="15.375" style="0" bestFit="1" customWidth="1"/>
    <col min="8" max="8" width="10.75390625" style="0" customWidth="1"/>
    <col min="9" max="9" width="11.875" style="0" customWidth="1"/>
  </cols>
  <sheetData>
    <row r="1" spans="1:9" ht="18">
      <c r="A1" s="8" t="s">
        <v>34</v>
      </c>
      <c r="B1" s="9"/>
      <c r="I1" s="10"/>
    </row>
    <row r="3" spans="1:3" ht="12.75">
      <c r="A3" s="10" t="s">
        <v>35</v>
      </c>
      <c r="B3" s="11"/>
      <c r="C3" s="11"/>
    </row>
    <row r="4" spans="1:3" ht="12.75">
      <c r="A4" s="12" t="s">
        <v>36</v>
      </c>
      <c r="B4" s="13"/>
      <c r="C4" s="14" t="s">
        <v>37</v>
      </c>
    </row>
    <row r="5" spans="1:3" ht="12.75">
      <c r="A5" t="s">
        <v>38</v>
      </c>
      <c r="B5" s="15"/>
      <c r="C5" s="14" t="s">
        <v>39</v>
      </c>
    </row>
    <row r="6" spans="1:3" ht="12.75">
      <c r="A6" s="16" t="s">
        <v>40</v>
      </c>
      <c r="B6" s="17"/>
      <c r="C6" s="14" t="s">
        <v>41</v>
      </c>
    </row>
    <row r="7" spans="1:3" ht="12.75">
      <c r="A7" s="18"/>
      <c r="B7" s="18"/>
      <c r="C7" s="14"/>
    </row>
    <row r="8" spans="1:3" ht="12.75">
      <c r="A8" s="10" t="s">
        <v>42</v>
      </c>
      <c r="B8" s="18"/>
      <c r="C8" s="19"/>
    </row>
    <row r="9" spans="1:3" ht="12.75">
      <c r="A9" s="16" t="s">
        <v>43</v>
      </c>
      <c r="B9" s="20" t="s">
        <v>44</v>
      </c>
      <c r="C9" s="21"/>
    </row>
    <row r="10" spans="1:3" ht="25.5">
      <c r="A10" s="12" t="s">
        <v>45</v>
      </c>
      <c r="B10" s="20" t="s">
        <v>46</v>
      </c>
      <c r="C10" s="14"/>
    </row>
    <row r="11" spans="1:3" ht="12.75">
      <c r="A11" s="22" t="s">
        <v>47</v>
      </c>
      <c r="B11" s="23" t="s">
        <v>48</v>
      </c>
      <c r="C11" s="24"/>
    </row>
    <row r="13" spans="1:4" ht="12.75">
      <c r="A13" s="25" t="s">
        <v>49</v>
      </c>
      <c r="D13" s="25" t="s">
        <v>50</v>
      </c>
    </row>
    <row r="14" spans="1:9" ht="12.75">
      <c r="A14" t="s">
        <v>51</v>
      </c>
      <c r="B14" t="s">
        <v>52</v>
      </c>
      <c r="D14" s="505" t="s">
        <v>53</v>
      </c>
      <c r="E14" s="505"/>
      <c r="F14" s="505"/>
      <c r="G14" s="505"/>
      <c r="H14" s="505"/>
      <c r="I14" s="26" t="s">
        <v>32</v>
      </c>
    </row>
    <row r="15" spans="1:9" ht="12.75">
      <c r="A15" t="s">
        <v>54</v>
      </c>
      <c r="B15" t="s">
        <v>55</v>
      </c>
      <c r="D15" s="506" t="s">
        <v>56</v>
      </c>
      <c r="E15" s="507"/>
      <c r="F15" s="507"/>
      <c r="G15" s="507"/>
      <c r="H15" s="508"/>
      <c r="I15" s="26" t="s">
        <v>57</v>
      </c>
    </row>
    <row r="16" spans="1:9" ht="12.75">
      <c r="A16" t="s">
        <v>58</v>
      </c>
      <c r="B16" t="s">
        <v>59</v>
      </c>
      <c r="D16" s="505" t="s">
        <v>60</v>
      </c>
      <c r="E16" s="505"/>
      <c r="F16" s="505"/>
      <c r="G16" s="505"/>
      <c r="H16" s="505"/>
      <c r="I16" s="26" t="s">
        <v>61</v>
      </c>
    </row>
    <row r="17" spans="1:9" ht="12.75">
      <c r="A17" t="s">
        <v>62</v>
      </c>
      <c r="B17" t="s">
        <v>63</v>
      </c>
      <c r="D17" s="505" t="s">
        <v>64</v>
      </c>
      <c r="E17" s="505"/>
      <c r="F17" s="505"/>
      <c r="G17" s="505"/>
      <c r="H17" s="505"/>
      <c r="I17" s="26" t="s">
        <v>65</v>
      </c>
    </row>
    <row r="18" spans="1:9" ht="12.75">
      <c r="A18" t="s">
        <v>66</v>
      </c>
      <c r="B18" t="s">
        <v>67</v>
      </c>
      <c r="D18" s="27"/>
      <c r="E18" s="27"/>
      <c r="F18" s="27"/>
      <c r="G18" s="27"/>
      <c r="H18" s="27"/>
      <c r="I18" s="28"/>
    </row>
    <row r="19" spans="1:4" ht="12.75">
      <c r="A19" t="s">
        <v>68</v>
      </c>
      <c r="B19" t="s">
        <v>69</v>
      </c>
      <c r="D19" s="25" t="s">
        <v>70</v>
      </c>
    </row>
    <row r="20" spans="1:4" ht="12.75">
      <c r="A20" t="s">
        <v>71</v>
      </c>
      <c r="B20" t="s">
        <v>72</v>
      </c>
      <c r="D20" t="s">
        <v>73</v>
      </c>
    </row>
    <row r="21" spans="1:2" ht="12.75">
      <c r="A21" t="s">
        <v>74</v>
      </c>
      <c r="B21" t="s">
        <v>75</v>
      </c>
    </row>
    <row r="22" spans="1:2" ht="12.75">
      <c r="A22" t="s">
        <v>76</v>
      </c>
      <c r="B22" t="s">
        <v>77</v>
      </c>
    </row>
    <row r="23" spans="1:2" ht="12.75">
      <c r="A23" t="s">
        <v>78</v>
      </c>
      <c r="B23" t="s">
        <v>79</v>
      </c>
    </row>
    <row r="24" spans="1:2" ht="12.75">
      <c r="A24" t="s">
        <v>80</v>
      </c>
      <c r="B24" t="s">
        <v>81</v>
      </c>
    </row>
    <row r="25" spans="1:2" ht="12.75">
      <c r="A25" t="s">
        <v>82</v>
      </c>
      <c r="B25" t="s">
        <v>83</v>
      </c>
    </row>
    <row r="26" spans="1:2" ht="12.75">
      <c r="A26" t="s">
        <v>84</v>
      </c>
      <c r="B26" t="s">
        <v>85</v>
      </c>
    </row>
    <row r="27" spans="1:2" ht="12.75">
      <c r="A27" t="s">
        <v>86</v>
      </c>
      <c r="B27" t="s">
        <v>87</v>
      </c>
    </row>
    <row r="28" spans="1:2" ht="12.75">
      <c r="A28" t="s">
        <v>88</v>
      </c>
      <c r="B28" t="s">
        <v>89</v>
      </c>
    </row>
    <row r="29" spans="1:2" ht="12.75">
      <c r="A29" t="s">
        <v>90</v>
      </c>
      <c r="B29" t="s">
        <v>91</v>
      </c>
    </row>
    <row r="30" spans="1:2" ht="12.75">
      <c r="A30" t="s">
        <v>92</v>
      </c>
      <c r="B30" t="s">
        <v>93</v>
      </c>
    </row>
    <row r="31" spans="1:2" ht="12.75">
      <c r="A31" t="s">
        <v>94</v>
      </c>
      <c r="B31" t="s">
        <v>95</v>
      </c>
    </row>
    <row r="32" spans="1:2" ht="12.75">
      <c r="A32" t="s">
        <v>96</v>
      </c>
      <c r="B32" t="s">
        <v>97</v>
      </c>
    </row>
    <row r="33" spans="1:2" ht="12.75">
      <c r="A33" t="s">
        <v>98</v>
      </c>
      <c r="B33" t="s">
        <v>99</v>
      </c>
    </row>
    <row r="34" spans="1:2" ht="12.75">
      <c r="A34" t="s">
        <v>100</v>
      </c>
      <c r="B34" t="s">
        <v>101</v>
      </c>
    </row>
    <row r="35" spans="1:2" ht="12.75">
      <c r="A35" t="s">
        <v>102</v>
      </c>
      <c r="B35" t="s">
        <v>103</v>
      </c>
    </row>
    <row r="36" spans="1:2" ht="12.75">
      <c r="A36" t="s">
        <v>104</v>
      </c>
      <c r="B36" t="s">
        <v>105</v>
      </c>
    </row>
    <row r="37" spans="1:2" ht="12.75">
      <c r="A37" t="s">
        <v>106</v>
      </c>
      <c r="B37" t="s">
        <v>107</v>
      </c>
    </row>
    <row r="38" spans="1:2" ht="12.75">
      <c r="A38" t="s">
        <v>108</v>
      </c>
      <c r="B38" t="s">
        <v>109</v>
      </c>
    </row>
  </sheetData>
  <mergeCells count="4">
    <mergeCell ref="D14:H14"/>
    <mergeCell ref="D15:H15"/>
    <mergeCell ref="D16:H16"/>
    <mergeCell ref="D17:H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0">
    <pageSetUpPr fitToPage="1"/>
  </sheetPr>
  <dimension ref="A1:T35"/>
  <sheetViews>
    <sheetView workbookViewId="0" topLeftCell="A1">
      <selection activeCell="F13" sqref="F13:G13"/>
    </sheetView>
  </sheetViews>
  <sheetFormatPr defaultColWidth="9.00390625" defaultRowHeight="12.75"/>
  <cols>
    <col min="1" max="1" width="30.00390625" style="0" customWidth="1"/>
    <col min="2" max="2" width="19.625" style="301" customWidth="1"/>
    <col min="3" max="3" width="22.00390625" style="0" customWidth="1"/>
    <col min="4" max="4" width="12.75390625" style="0" customWidth="1"/>
    <col min="5" max="5" width="13.125" style="0" customWidth="1"/>
    <col min="6" max="7" width="15.875" style="0" customWidth="1"/>
    <col min="8" max="8" width="22.125" style="0" customWidth="1"/>
    <col min="9" max="9" width="2.75390625" style="0" customWidth="1"/>
  </cols>
  <sheetData>
    <row r="1" spans="1:7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G1" s="134"/>
    </row>
    <row r="2" spans="1:8" s="269" customFormat="1" ht="19.5" customHeight="1">
      <c r="A2" s="269" t="s">
        <v>532</v>
      </c>
      <c r="H2"/>
    </row>
    <row r="3" spans="1:8" s="25" customFormat="1" ht="13.5" customHeight="1">
      <c r="A3"/>
      <c r="H3"/>
    </row>
    <row r="4" spans="1:8" s="25" customFormat="1" ht="19.5" customHeight="1">
      <c r="A4" s="260" t="s">
        <v>533</v>
      </c>
      <c r="H4"/>
    </row>
    <row r="5" spans="1:8" s="25" customFormat="1" ht="13.5" customHeight="1">
      <c r="A5"/>
      <c r="H5"/>
    </row>
    <row r="6" spans="1:8" s="24" customFormat="1" ht="31.5" customHeight="1">
      <c r="A6" s="568" t="s">
        <v>534</v>
      </c>
      <c r="B6" s="575" t="s">
        <v>414</v>
      </c>
      <c r="C6" s="575" t="s">
        <v>535</v>
      </c>
      <c r="D6" s="575" t="s">
        <v>519</v>
      </c>
      <c r="E6" s="575"/>
      <c r="F6" s="569" t="s">
        <v>520</v>
      </c>
      <c r="G6" s="570"/>
      <c r="H6"/>
    </row>
    <row r="7" spans="1:8" s="24" customFormat="1" ht="24" customHeight="1">
      <c r="A7" s="515"/>
      <c r="B7" s="575"/>
      <c r="C7" s="575"/>
      <c r="D7" s="292" t="s">
        <v>536</v>
      </c>
      <c r="E7" s="292" t="s">
        <v>537</v>
      </c>
      <c r="F7" s="280" t="s">
        <v>329</v>
      </c>
      <c r="G7" s="280" t="s">
        <v>352</v>
      </c>
      <c r="H7"/>
    </row>
    <row r="8" spans="1:7" ht="13.5" customHeight="1">
      <c r="A8" s="293" t="s">
        <v>430</v>
      </c>
      <c r="B8" s="93" t="s">
        <v>44</v>
      </c>
      <c r="C8" s="93" t="s">
        <v>44</v>
      </c>
      <c r="D8" s="284">
        <f>IF(AND(ISNUMBER(F8),ISNUMBER(B8),B8&lt;&gt;0),F8/B8*1000,0)</f>
        <v>0</v>
      </c>
      <c r="E8" s="284">
        <f>IF(AND(ISNUMBER(F8),ISNUMBER(C8),C8&lt;&gt;0),F8/C8,0)</f>
        <v>0</v>
      </c>
      <c r="F8" s="93" t="s">
        <v>44</v>
      </c>
      <c r="G8" s="93" t="s">
        <v>44</v>
      </c>
    </row>
    <row r="9" spans="1:7" ht="13.5" customHeight="1">
      <c r="A9" s="293" t="s">
        <v>431</v>
      </c>
      <c r="B9" s="93" t="s">
        <v>48</v>
      </c>
      <c r="C9" s="93" t="s">
        <v>48</v>
      </c>
      <c r="D9" s="284">
        <f>IF(AND(ISNUMBER(F9),ISNUMBER(B9),B9&lt;&gt;0),F9/B9*1000,0)</f>
        <v>0</v>
      </c>
      <c r="E9" s="284">
        <f>IF(AND(ISNUMBER(F9),ISNUMBER(C9),C9&lt;&gt;0),F9/C9,0)</f>
        <v>0</v>
      </c>
      <c r="F9" s="93" t="s">
        <v>48</v>
      </c>
      <c r="G9" s="93" t="s">
        <v>48</v>
      </c>
    </row>
    <row r="10" spans="1:7" ht="13.5" customHeight="1">
      <c r="A10" s="293" t="s">
        <v>432</v>
      </c>
      <c r="B10" s="93" t="s">
        <v>48</v>
      </c>
      <c r="C10" s="93" t="s">
        <v>48</v>
      </c>
      <c r="D10" s="284">
        <f>IF(AND(ISNUMBER(F10),ISNUMBER(B10),B10&lt;&gt;0),F10/B10*1000,0)</f>
        <v>0</v>
      </c>
      <c r="E10" s="284">
        <f>IF(AND(ISNUMBER(F10),ISNUMBER(C10),C10&lt;&gt;0),F10/C10,0)</f>
        <v>0</v>
      </c>
      <c r="F10" s="93" t="s">
        <v>48</v>
      </c>
      <c r="G10" s="93" t="s">
        <v>48</v>
      </c>
    </row>
    <row r="11" spans="1:7" ht="13.5" customHeight="1">
      <c r="A11" s="294" t="s">
        <v>329</v>
      </c>
      <c r="B11" s="284">
        <f>SUM(B8:B10)</f>
        <v>0</v>
      </c>
      <c r="C11" s="284">
        <f>SUM(C8:C10)</f>
        <v>0</v>
      </c>
      <c r="D11" s="284">
        <f>IF(AND(ISNUMBER(F11),ISNUMBER(B11),B11&lt;&gt;0),F11/B11*1000,0)</f>
        <v>0</v>
      </c>
      <c r="E11" s="284">
        <f>IF(AND(ISNUMBER(F11),ISNUMBER(C11),C11&lt;&gt;0),F11/C11,0)</f>
        <v>0</v>
      </c>
      <c r="F11" s="284">
        <f>SUM(F8:F10)</f>
        <v>0</v>
      </c>
      <c r="G11" s="295">
        <f>SUM(G8:G10)</f>
        <v>0</v>
      </c>
    </row>
    <row r="12" spans="1:7" ht="13.5" customHeight="1">
      <c r="A12" s="296" t="s">
        <v>538</v>
      </c>
      <c r="B12" s="93" t="s">
        <v>48</v>
      </c>
      <c r="C12" s="93" t="s">
        <v>48</v>
      </c>
      <c r="D12" s="284">
        <f>IF(AND(ISNUMBER(F12),ISNUMBER(B12),B12&lt;&gt;0),F12/B12*1000,0)</f>
        <v>0</v>
      </c>
      <c r="E12" s="284">
        <f>IF(AND(ISNUMBER(F12),ISNUMBER(C12),C12&lt;&gt;0),F12/C12,0)</f>
        <v>0</v>
      </c>
      <c r="F12" s="93" t="s">
        <v>48</v>
      </c>
      <c r="G12" s="93" t="s">
        <v>48</v>
      </c>
    </row>
    <row r="13" spans="1:7" ht="13.5" customHeight="1">
      <c r="A13" s="297" t="s">
        <v>539</v>
      </c>
      <c r="B13" s="93">
        <v>5137</v>
      </c>
      <c r="C13" s="93">
        <v>214</v>
      </c>
      <c r="D13" s="285"/>
      <c r="E13" s="285"/>
      <c r="F13" s="93">
        <v>42688</v>
      </c>
      <c r="G13" s="93">
        <v>34151</v>
      </c>
    </row>
    <row r="14" spans="1:7" ht="13.5" customHeight="1">
      <c r="A14" s="298"/>
      <c r="B14" s="256"/>
      <c r="C14" s="256"/>
      <c r="D14" s="256"/>
      <c r="E14" s="256"/>
      <c r="F14" s="256"/>
      <c r="G14" s="256"/>
    </row>
    <row r="15" spans="2:7" ht="13.5" customHeight="1">
      <c r="B15" s="299"/>
      <c r="C15" s="256"/>
      <c r="D15" s="256"/>
      <c r="E15" s="256"/>
      <c r="F15" s="256"/>
      <c r="G15" s="256"/>
    </row>
    <row r="16" ht="13.5" customHeight="1">
      <c r="B16"/>
    </row>
    <row r="17" ht="13.5" customHeight="1">
      <c r="B17"/>
    </row>
    <row r="18" ht="13.5" customHeight="1">
      <c r="B18"/>
    </row>
    <row r="19" ht="13.5" customHeight="1">
      <c r="B19"/>
    </row>
    <row r="20" ht="13.5" customHeight="1">
      <c r="B20"/>
    </row>
    <row r="21" ht="13.5" customHeight="1">
      <c r="B21"/>
    </row>
    <row r="22" ht="13.5" customHeight="1">
      <c r="B22"/>
    </row>
    <row r="23" ht="13.5" customHeight="1">
      <c r="B23"/>
    </row>
    <row r="24" ht="13.5" customHeight="1">
      <c r="B24"/>
    </row>
    <row r="25" ht="13.5" customHeight="1">
      <c r="B25"/>
    </row>
    <row r="26" ht="13.5" customHeight="1">
      <c r="B26"/>
    </row>
    <row r="27" ht="13.5" customHeight="1">
      <c r="B27"/>
    </row>
    <row r="28" ht="13.5" customHeight="1">
      <c r="B28"/>
    </row>
    <row r="29" ht="13.5" customHeight="1">
      <c r="B29"/>
    </row>
    <row r="30" ht="13.5" customHeight="1">
      <c r="B30"/>
    </row>
    <row r="31" spans="2:12" ht="27" customHeight="1">
      <c r="B31"/>
      <c r="I31" s="300"/>
      <c r="J31" s="300"/>
      <c r="K31" s="300"/>
      <c r="L31" s="300"/>
    </row>
    <row r="32" spans="2:20" ht="27" customHeight="1">
      <c r="B32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</row>
    <row r="33" ht="13.5" customHeight="1">
      <c r="B33"/>
    </row>
    <row r="34" ht="13.5" customHeight="1">
      <c r="B34"/>
    </row>
    <row r="35" ht="12.75">
      <c r="B35"/>
    </row>
  </sheetData>
  <mergeCells count="5">
    <mergeCell ref="F6:G6"/>
    <mergeCell ref="A6:A7"/>
    <mergeCell ref="B6:B7"/>
    <mergeCell ref="C6:C7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1">
    <pageSetUpPr fitToPage="1"/>
  </sheetPr>
  <dimension ref="A1:I14"/>
  <sheetViews>
    <sheetView workbookViewId="0" topLeftCell="A1">
      <selection activeCell="D45" sqref="D45"/>
    </sheetView>
  </sheetViews>
  <sheetFormatPr defaultColWidth="9.00390625" defaultRowHeight="12.75"/>
  <cols>
    <col min="3" max="3" width="24.875" style="0" customWidth="1"/>
    <col min="4" max="4" width="15.00390625" style="0" customWidth="1"/>
    <col min="5" max="5" width="22.25390625" style="0" customWidth="1"/>
    <col min="6" max="7" width="12.875" style="0" customWidth="1"/>
    <col min="8" max="9" width="12.125" style="0" customWidth="1"/>
  </cols>
  <sheetData>
    <row r="1" spans="1:9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I1" s="134"/>
    </row>
    <row r="2" ht="19.5" customHeight="1">
      <c r="A2" s="269" t="s">
        <v>532</v>
      </c>
    </row>
    <row r="4" spans="1:7" ht="19.5" customHeight="1">
      <c r="A4" s="260" t="s">
        <v>540</v>
      </c>
      <c r="B4" s="302"/>
      <c r="C4" s="303"/>
      <c r="D4" s="303"/>
      <c r="E4" s="303"/>
      <c r="F4" s="303"/>
      <c r="G4" s="303"/>
    </row>
    <row r="6" spans="1:9" ht="38.25" customHeight="1">
      <c r="A6" s="581" t="s">
        <v>534</v>
      </c>
      <c r="B6" s="582"/>
      <c r="C6" s="583"/>
      <c r="D6" s="575" t="s">
        <v>414</v>
      </c>
      <c r="E6" s="587" t="s">
        <v>541</v>
      </c>
      <c r="F6" s="575" t="s">
        <v>519</v>
      </c>
      <c r="G6" s="575"/>
      <c r="H6" s="569" t="s">
        <v>520</v>
      </c>
      <c r="I6" s="570"/>
    </row>
    <row r="7" spans="1:9" ht="25.5">
      <c r="A7" s="584"/>
      <c r="B7" s="585"/>
      <c r="C7" s="586"/>
      <c r="D7" s="575"/>
      <c r="E7" s="588"/>
      <c r="F7" s="292" t="s">
        <v>536</v>
      </c>
      <c r="G7" s="292" t="s">
        <v>537</v>
      </c>
      <c r="H7" s="280" t="s">
        <v>329</v>
      </c>
      <c r="I7" s="280" t="s">
        <v>352</v>
      </c>
    </row>
    <row r="8" spans="1:9" ht="12.75">
      <c r="A8" s="576" t="s">
        <v>542</v>
      </c>
      <c r="B8" s="579" t="s">
        <v>430</v>
      </c>
      <c r="C8" s="580"/>
      <c r="D8" s="93"/>
      <c r="E8" s="93"/>
      <c r="F8" s="284">
        <f aca="true" t="shared" si="0" ref="F8:F13">IF(AND(ISNUMBER(H8),ISNUMBER(D8),D8&lt;&gt;0),H8/D8*1000,0)</f>
        <v>0</v>
      </c>
      <c r="G8" s="284">
        <f aca="true" t="shared" si="1" ref="G8:G13">IF(AND(ISNUMBER(H8),ISNUMBER(E8),E8&lt;&gt;0),H8/E8,0)</f>
        <v>0</v>
      </c>
      <c r="H8" s="93"/>
      <c r="I8" s="93"/>
    </row>
    <row r="9" spans="1:9" ht="12.75">
      <c r="A9" s="577"/>
      <c r="B9" s="579" t="s">
        <v>431</v>
      </c>
      <c r="C9" s="580"/>
      <c r="D9" s="93"/>
      <c r="E9" s="93"/>
      <c r="F9" s="284">
        <f t="shared" si="0"/>
        <v>0</v>
      </c>
      <c r="G9" s="284">
        <f t="shared" si="1"/>
        <v>0</v>
      </c>
      <c r="H9" s="93"/>
      <c r="I9" s="93"/>
    </row>
    <row r="10" spans="1:9" ht="12.75">
      <c r="A10" s="578"/>
      <c r="B10" s="579" t="s">
        <v>432</v>
      </c>
      <c r="C10" s="580"/>
      <c r="D10" s="93"/>
      <c r="E10" s="93"/>
      <c r="F10" s="284">
        <f t="shared" si="0"/>
        <v>0</v>
      </c>
      <c r="G10" s="284">
        <f t="shared" si="1"/>
        <v>0</v>
      </c>
      <c r="H10" s="93"/>
      <c r="I10" s="93"/>
    </row>
    <row r="11" spans="1:9" ht="12.75">
      <c r="A11" s="589" t="s">
        <v>543</v>
      </c>
      <c r="B11" s="590"/>
      <c r="C11" s="591"/>
      <c r="D11" s="93"/>
      <c r="E11" s="93"/>
      <c r="F11" s="284">
        <f t="shared" si="0"/>
        <v>0</v>
      </c>
      <c r="G11" s="284">
        <f t="shared" si="1"/>
        <v>0</v>
      </c>
      <c r="H11" s="93"/>
      <c r="I11" s="93"/>
    </row>
    <row r="12" spans="1:9" ht="12.75">
      <c r="A12" s="592" t="s">
        <v>321</v>
      </c>
      <c r="B12" s="593"/>
      <c r="C12" s="594"/>
      <c r="D12" s="284">
        <f>SUM(D8:D11)</f>
        <v>0</v>
      </c>
      <c r="E12" s="284">
        <f>SUM(E8:E11)</f>
        <v>0</v>
      </c>
      <c r="F12" s="284">
        <f t="shared" si="0"/>
        <v>0</v>
      </c>
      <c r="G12" s="284">
        <f t="shared" si="1"/>
        <v>0</v>
      </c>
      <c r="H12" s="284">
        <f>SUM(H8:H11)</f>
        <v>0</v>
      </c>
      <c r="I12" s="284">
        <f>SUM(I8:I11)</f>
        <v>0</v>
      </c>
    </row>
    <row r="13" spans="1:9" ht="12.75" customHeight="1">
      <c r="A13" s="595" t="s">
        <v>538</v>
      </c>
      <c r="B13" s="596"/>
      <c r="C13" s="597"/>
      <c r="D13" s="93"/>
      <c r="E13" s="93"/>
      <c r="F13" s="284">
        <f t="shared" si="0"/>
        <v>0</v>
      </c>
      <c r="G13" s="284">
        <f t="shared" si="1"/>
        <v>0</v>
      </c>
      <c r="H13" s="93"/>
      <c r="I13" s="93"/>
    </row>
    <row r="14" spans="1:9" ht="12.75">
      <c r="A14" s="598" t="s">
        <v>539</v>
      </c>
      <c r="B14" s="599"/>
      <c r="C14" s="600"/>
      <c r="D14" s="93"/>
      <c r="E14" s="93"/>
      <c r="F14" s="285"/>
      <c r="G14" s="285"/>
      <c r="H14" s="93"/>
      <c r="I14" s="93"/>
    </row>
  </sheetData>
  <mergeCells count="13">
    <mergeCell ref="A11:C11"/>
    <mergeCell ref="A12:C12"/>
    <mergeCell ref="A13:C13"/>
    <mergeCell ref="A14:C14"/>
    <mergeCell ref="H6:I6"/>
    <mergeCell ref="A8:A10"/>
    <mergeCell ref="B8:C8"/>
    <mergeCell ref="B9:C9"/>
    <mergeCell ref="B10:C10"/>
    <mergeCell ref="A6:C7"/>
    <mergeCell ref="D6:D7"/>
    <mergeCell ref="E6:E7"/>
    <mergeCell ref="F6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K61"/>
  <sheetViews>
    <sheetView zoomScale="68" zoomScaleNormal="68" workbookViewId="0" topLeftCell="A1">
      <selection activeCell="K41" sqref="K41"/>
    </sheetView>
  </sheetViews>
  <sheetFormatPr defaultColWidth="9.00390625" defaultRowHeight="12.75"/>
  <cols>
    <col min="1" max="1" width="24.25390625" style="0" customWidth="1"/>
    <col min="2" max="2" width="32.75390625" style="0" customWidth="1"/>
    <col min="3" max="4" width="14.75390625" style="0" customWidth="1"/>
    <col min="5" max="6" width="15.25390625" style="0" customWidth="1"/>
    <col min="7" max="7" width="15.875" style="0" customWidth="1"/>
    <col min="8" max="8" width="15.00390625" style="0" customWidth="1"/>
    <col min="9" max="9" width="18.375" style="0" customWidth="1"/>
    <col min="10" max="10" width="7.625" style="0" customWidth="1"/>
    <col min="11" max="11" width="16.125" style="0" customWidth="1"/>
    <col min="12" max="12" width="16.75390625" style="0" customWidth="1"/>
  </cols>
  <sheetData>
    <row r="1" spans="1:9" s="25" customFormat="1" ht="19.5" customHeight="1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304"/>
      <c r="I1" s="134"/>
    </row>
    <row r="2" s="25" customFormat="1" ht="19.5" customHeight="1">
      <c r="A2" s="269" t="s">
        <v>254</v>
      </c>
    </row>
    <row r="3" s="25" customFormat="1" ht="13.5" customHeight="1">
      <c r="A3" s="260"/>
    </row>
    <row r="4" spans="1:9" ht="31.5" customHeight="1">
      <c r="A4" s="604" t="s">
        <v>544</v>
      </c>
      <c r="B4" s="605"/>
      <c r="C4" s="568" t="s">
        <v>417</v>
      </c>
      <c r="D4" s="568" t="s">
        <v>545</v>
      </c>
      <c r="E4" s="569" t="s">
        <v>546</v>
      </c>
      <c r="F4" s="570"/>
      <c r="G4" s="568" t="s">
        <v>547</v>
      </c>
      <c r="H4" s="569" t="s">
        <v>520</v>
      </c>
      <c r="I4" s="570"/>
    </row>
    <row r="5" spans="1:11" ht="31.5" customHeight="1">
      <c r="A5" s="606"/>
      <c r="B5" s="607"/>
      <c r="C5" s="608"/>
      <c r="D5" s="515"/>
      <c r="E5" s="280" t="s">
        <v>548</v>
      </c>
      <c r="F5" s="280" t="s">
        <v>522</v>
      </c>
      <c r="G5" s="515"/>
      <c r="H5" s="280" t="s">
        <v>329</v>
      </c>
      <c r="I5" s="280" t="s">
        <v>352</v>
      </c>
      <c r="K5" t="s">
        <v>18</v>
      </c>
    </row>
    <row r="6" spans="1:11" ht="13.5" customHeight="1">
      <c r="A6" s="601" t="s">
        <v>549</v>
      </c>
      <c r="B6" s="305" t="s">
        <v>550</v>
      </c>
      <c r="C6" s="93">
        <v>494</v>
      </c>
      <c r="D6" s="93">
        <v>494</v>
      </c>
      <c r="E6" s="93">
        <v>29526.19</v>
      </c>
      <c r="F6" s="93">
        <v>29526.19</v>
      </c>
      <c r="G6" s="284">
        <f>IF(AND(ISNUMBER(H6),ISNUMBER(E6),E6&lt;&gt;0),H6/E6*1000,0)</f>
        <v>106.44642972008161</v>
      </c>
      <c r="H6" s="93">
        <f>K6/252.87/1000</f>
        <v>3142.9575087367766</v>
      </c>
      <c r="I6" s="93">
        <f>H6*0.8</f>
        <v>2514.3660069894213</v>
      </c>
      <c r="J6" s="688"/>
      <c r="K6">
        <v>794759665.2342688</v>
      </c>
    </row>
    <row r="7" spans="1:11" ht="13.5" customHeight="1">
      <c r="A7" s="602"/>
      <c r="B7" s="305" t="s">
        <v>551</v>
      </c>
      <c r="C7" s="93">
        <v>668</v>
      </c>
      <c r="D7" s="93">
        <v>668</v>
      </c>
      <c r="E7" s="93">
        <v>44926.97</v>
      </c>
      <c r="F7" s="93">
        <v>44926.97</v>
      </c>
      <c r="G7" s="284">
        <f aca="true" t="shared" si="0" ref="G6:G28">IF(AND(ISNUMBER(H7),ISNUMBER(E7),E7&lt;&gt;0),H7/E7*1000,0)</f>
        <v>106.44642972008164</v>
      </c>
      <c r="H7" s="93">
        <f>K7/252.87/1000</f>
        <v>4782.315554641216</v>
      </c>
      <c r="I7" s="93">
        <f>H7*0.8</f>
        <v>3825.852443712973</v>
      </c>
      <c r="J7" s="688"/>
      <c r="K7">
        <v>1209304134.3021243</v>
      </c>
    </row>
    <row r="8" spans="1:11" ht="13.5" customHeight="1">
      <c r="A8" s="602"/>
      <c r="B8" s="306" t="s">
        <v>552</v>
      </c>
      <c r="C8" s="93">
        <f>SUM(C6:C7)</f>
        <v>1162</v>
      </c>
      <c r="D8" s="93">
        <f>SUM(D6:D7)</f>
        <v>1162</v>
      </c>
      <c r="E8" s="93">
        <f>SUM(E6:E7)</f>
        <v>74453.16</v>
      </c>
      <c r="F8" s="93">
        <f>SUM(F6:F7)</f>
        <v>74453.16</v>
      </c>
      <c r="G8" s="284">
        <f t="shared" si="0"/>
        <v>106.44642972008162</v>
      </c>
      <c r="H8" s="93">
        <f>K8/252.87/1000</f>
        <v>7925.273063377993</v>
      </c>
      <c r="I8" s="93">
        <f>H8*0.8</f>
        <v>6340.218450702395</v>
      </c>
      <c r="J8" s="688"/>
      <c r="K8">
        <v>2004063799.5363932</v>
      </c>
    </row>
    <row r="9" spans="1:11" ht="13.5" customHeight="1">
      <c r="A9" s="603"/>
      <c r="B9" s="305" t="s">
        <v>329</v>
      </c>
      <c r="C9" s="284">
        <f>SUM(C6:C8)</f>
        <v>2324</v>
      </c>
      <c r="D9" s="284">
        <f>SUM(D6:D8)</f>
        <v>2324</v>
      </c>
      <c r="E9" s="284">
        <f>SUM(E6:E8)</f>
        <v>148906.32</v>
      </c>
      <c r="F9" s="284">
        <f>SUM(F6:F8)</f>
        <v>148906.32</v>
      </c>
      <c r="G9" s="284">
        <f t="shared" si="0"/>
        <v>106.44642972008162</v>
      </c>
      <c r="H9" s="284">
        <f>SUM(H6:H8)</f>
        <v>15850.546126755986</v>
      </c>
      <c r="I9" s="284">
        <f>SUM(I6:I8)</f>
        <v>12680.436901404788</v>
      </c>
      <c r="K9">
        <v>0</v>
      </c>
    </row>
    <row r="10" spans="1:11" ht="13.5" customHeight="1">
      <c r="A10" s="601" t="s">
        <v>553</v>
      </c>
      <c r="B10" s="305" t="s">
        <v>550</v>
      </c>
      <c r="C10" s="93">
        <v>16574</v>
      </c>
      <c r="D10" s="93">
        <v>16574</v>
      </c>
      <c r="E10" s="93">
        <v>1056392.69</v>
      </c>
      <c r="F10" s="93">
        <v>1056392.69</v>
      </c>
      <c r="G10" s="284">
        <f t="shared" si="0"/>
        <v>110.02445586979549</v>
      </c>
      <c r="H10" s="93">
        <f>K10/252.87/1000</f>
        <v>116229.03090207954</v>
      </c>
      <c r="I10" s="93">
        <f>H10*0.8</f>
        <v>92983.22472166363</v>
      </c>
      <c r="J10" s="688"/>
      <c r="K10">
        <v>29390835044.208855</v>
      </c>
    </row>
    <row r="11" spans="1:11" ht="13.5" customHeight="1">
      <c r="A11" s="602"/>
      <c r="B11" s="305" t="s">
        <v>551</v>
      </c>
      <c r="C11" s="93">
        <v>13741</v>
      </c>
      <c r="D11" s="93">
        <v>13741</v>
      </c>
      <c r="E11" s="93">
        <v>388171.02</v>
      </c>
      <c r="F11" s="93">
        <v>388171.02</v>
      </c>
      <c r="G11" s="284">
        <f t="shared" si="0"/>
        <v>110.02445586979547</v>
      </c>
      <c r="H11" s="93">
        <f>K11/252.87/1000</f>
        <v>42708.3052599235</v>
      </c>
      <c r="I11" s="93">
        <f>H11*0.8</f>
        <v>34166.6442079388</v>
      </c>
      <c r="J11" s="688"/>
      <c r="K11">
        <v>10799649151.076857</v>
      </c>
    </row>
    <row r="12" spans="1:11" ht="13.5" customHeight="1">
      <c r="A12" s="602"/>
      <c r="B12" s="306" t="s">
        <v>552</v>
      </c>
      <c r="C12" s="93">
        <f>SUM(C10:C11)</f>
        <v>30315</v>
      </c>
      <c r="D12" s="93">
        <f>SUM(D10:D11)</f>
        <v>30315</v>
      </c>
      <c r="E12" s="93">
        <f>SUM(E10:E11)</f>
        <v>1444563.71</v>
      </c>
      <c r="F12" s="93">
        <f>SUM(F10:F11)</f>
        <v>1444563.71</v>
      </c>
      <c r="G12" s="284">
        <f t="shared" si="0"/>
        <v>110.02445586979549</v>
      </c>
      <c r="H12" s="93">
        <f>K12/252.87/1000</f>
        <v>158937.33616200305</v>
      </c>
      <c r="I12" s="93">
        <f>H12*0.8</f>
        <v>127149.86892960244</v>
      </c>
      <c r="J12" s="688"/>
      <c r="K12">
        <v>40190484195.28571</v>
      </c>
    </row>
    <row r="13" spans="1:11" ht="13.5" customHeight="1">
      <c r="A13" s="603"/>
      <c r="B13" s="305" t="s">
        <v>329</v>
      </c>
      <c r="C13" s="284">
        <f>SUM(C10:C12)</f>
        <v>60630</v>
      </c>
      <c r="D13" s="284">
        <f>SUM(D10:D12)</f>
        <v>60630</v>
      </c>
      <c r="E13" s="284">
        <f>SUM(E10:E12)</f>
        <v>2889127.42</v>
      </c>
      <c r="F13" s="284">
        <f>SUM(F10:F12)</f>
        <v>2889127.42</v>
      </c>
      <c r="G13" s="284">
        <f t="shared" si="0"/>
        <v>110.02445586979549</v>
      </c>
      <c r="H13" s="284">
        <f>SUM(H10:H12)</f>
        <v>317874.6723240061</v>
      </c>
      <c r="I13" s="284">
        <f>SUM(I10:I12)</f>
        <v>254299.73785920488</v>
      </c>
      <c r="K13">
        <v>0</v>
      </c>
    </row>
    <row r="14" spans="1:11" ht="13.5" customHeight="1">
      <c r="A14" s="305" t="s">
        <v>554</v>
      </c>
      <c r="B14" s="305" t="s">
        <v>550</v>
      </c>
      <c r="C14" s="93">
        <v>17045</v>
      </c>
      <c r="D14" s="93">
        <v>17045</v>
      </c>
      <c r="E14" s="93">
        <v>1085756.54</v>
      </c>
      <c r="F14" s="93">
        <v>1085756.54</v>
      </c>
      <c r="G14" s="284">
        <f t="shared" si="0"/>
        <v>106.63170820061919</v>
      </c>
      <c r="H14" s="93">
        <f>K14/252.87/1000</f>
        <v>115776.07455019391</v>
      </c>
      <c r="I14" s="93">
        <f>H14*0.8</f>
        <v>92620.85964015513</v>
      </c>
      <c r="J14" s="688"/>
      <c r="K14">
        <v>29276295971.507534</v>
      </c>
    </row>
    <row r="15" spans="1:11" ht="13.5" customHeight="1">
      <c r="A15" s="305" t="s">
        <v>555</v>
      </c>
      <c r="B15" s="306" t="s">
        <v>552</v>
      </c>
      <c r="C15" s="93">
        <v>7</v>
      </c>
      <c r="D15" s="93">
        <v>7</v>
      </c>
      <c r="E15" s="93">
        <v>76.24</v>
      </c>
      <c r="F15" s="93">
        <v>76.24</v>
      </c>
      <c r="G15" s="284">
        <f t="shared" si="0"/>
        <v>71.4292664576582</v>
      </c>
      <c r="H15" s="93">
        <f>K15/252.87/1000</f>
        <v>5.445767274731861</v>
      </c>
      <c r="I15" s="93">
        <f>H15*0.8</f>
        <v>4.35661381978549</v>
      </c>
      <c r="J15" s="688"/>
      <c r="K15">
        <v>1377071.1707614458</v>
      </c>
    </row>
    <row r="16" spans="1:11" ht="13.5" customHeight="1">
      <c r="A16" s="601" t="s">
        <v>556</v>
      </c>
      <c r="B16" s="305" t="s">
        <v>550</v>
      </c>
      <c r="C16" s="93">
        <v>1562</v>
      </c>
      <c r="D16" s="93">
        <v>1562</v>
      </c>
      <c r="E16" s="93">
        <v>44122.5</v>
      </c>
      <c r="F16" s="93">
        <v>44122.5</v>
      </c>
      <c r="G16" s="284">
        <f t="shared" si="0"/>
        <v>99.77871904731094</v>
      </c>
      <c r="H16" s="93">
        <f>K16/252.87/1000</f>
        <v>4402.486531164977</v>
      </c>
      <c r="I16" s="93">
        <f>H16*0.8</f>
        <v>3521.989224931982</v>
      </c>
      <c r="J16" s="688"/>
      <c r="K16">
        <v>1113256769.1356878</v>
      </c>
    </row>
    <row r="17" spans="1:11" ht="12.75">
      <c r="A17" s="609"/>
      <c r="B17" s="305" t="s">
        <v>551</v>
      </c>
      <c r="C17" s="93">
        <v>5786</v>
      </c>
      <c r="D17" s="93">
        <v>5786</v>
      </c>
      <c r="E17" s="93">
        <v>282736.09</v>
      </c>
      <c r="F17" s="93">
        <v>282736.09</v>
      </c>
      <c r="G17" s="284">
        <f t="shared" si="0"/>
        <v>99.77871904731094</v>
      </c>
      <c r="H17" s="93">
        <f>K17/252.87/1000</f>
        <v>28211.044888645225</v>
      </c>
      <c r="I17" s="93">
        <f>H17*0.8</f>
        <v>22568.835910916183</v>
      </c>
      <c r="J17" s="688"/>
      <c r="K17">
        <v>7133726920.991718</v>
      </c>
    </row>
    <row r="18" spans="1:11" ht="13.5" customHeight="1">
      <c r="A18" s="609"/>
      <c r="B18" s="306" t="s">
        <v>552</v>
      </c>
      <c r="C18" s="93">
        <v>428</v>
      </c>
      <c r="D18" s="93">
        <v>428</v>
      </c>
      <c r="E18" s="93">
        <v>6533.48</v>
      </c>
      <c r="F18" s="93">
        <v>6533.48</v>
      </c>
      <c r="G18" s="284">
        <f t="shared" si="0"/>
        <v>99.77871904731096</v>
      </c>
      <c r="H18" s="93">
        <f>K18/252.87/1000</f>
        <v>651.9022653212252</v>
      </c>
      <c r="I18" s="93">
        <f>H18*0.8</f>
        <v>521.5218122569802</v>
      </c>
      <c r="J18" s="688"/>
      <c r="K18">
        <v>164846525.8317782</v>
      </c>
    </row>
    <row r="19" spans="1:11" ht="13.5" customHeight="1">
      <c r="A19" s="610"/>
      <c r="B19" s="305" t="s">
        <v>329</v>
      </c>
      <c r="C19" s="284">
        <f>SUM(C16:C18)</f>
        <v>7776</v>
      </c>
      <c r="D19" s="284">
        <f>SUM(D16:D18)</f>
        <v>7776</v>
      </c>
      <c r="E19" s="284">
        <f>SUM(E16:E18)</f>
        <v>333392.07</v>
      </c>
      <c r="F19" s="284">
        <f>SUM(F16:F18)</f>
        <v>333392.07</v>
      </c>
      <c r="G19" s="284">
        <f t="shared" si="0"/>
        <v>99.77871904731096</v>
      </c>
      <c r="H19" s="284">
        <f>SUM(H16:H18)</f>
        <v>33265.43368513143</v>
      </c>
      <c r="I19" s="284">
        <f>SUM(I16:I18)</f>
        <v>26612.346948105143</v>
      </c>
      <c r="K19">
        <v>0</v>
      </c>
    </row>
    <row r="20" spans="1:11" ht="14.25" customHeight="1">
      <c r="A20" s="601" t="s">
        <v>557</v>
      </c>
      <c r="B20" s="305" t="s">
        <v>550</v>
      </c>
      <c r="C20" s="93">
        <v>0</v>
      </c>
      <c r="D20" s="93">
        <v>0</v>
      </c>
      <c r="E20" s="93">
        <v>0</v>
      </c>
      <c r="F20" s="93">
        <v>0</v>
      </c>
      <c r="G20" s="284">
        <f t="shared" si="0"/>
        <v>0</v>
      </c>
      <c r="H20" s="93">
        <f>K20/252.87/1000</f>
        <v>0</v>
      </c>
      <c r="I20" s="93">
        <f>H20*0.8</f>
        <v>0</v>
      </c>
      <c r="J20" s="688"/>
      <c r="K20">
        <v>0</v>
      </c>
    </row>
    <row r="21" spans="1:11" ht="13.5" customHeight="1">
      <c r="A21" s="602"/>
      <c r="B21" s="305" t="s">
        <v>551</v>
      </c>
      <c r="C21" s="93">
        <v>0</v>
      </c>
      <c r="D21" s="93">
        <v>0</v>
      </c>
      <c r="E21" s="93">
        <v>0</v>
      </c>
      <c r="F21" s="93">
        <v>0</v>
      </c>
      <c r="G21" s="284">
        <f t="shared" si="0"/>
        <v>0</v>
      </c>
      <c r="H21" s="93">
        <f>K21/252.87/1000</f>
        <v>0</v>
      </c>
      <c r="I21" s="93">
        <f>H21*0.8</f>
        <v>0</v>
      </c>
      <c r="J21" s="688"/>
      <c r="K21">
        <v>0</v>
      </c>
    </row>
    <row r="22" spans="1:11" ht="13.5" customHeight="1">
      <c r="A22" s="602"/>
      <c r="B22" s="306" t="s">
        <v>552</v>
      </c>
      <c r="C22" s="93">
        <v>0</v>
      </c>
      <c r="D22" s="93">
        <v>0</v>
      </c>
      <c r="E22" s="93">
        <v>0</v>
      </c>
      <c r="F22" s="93">
        <v>0</v>
      </c>
      <c r="G22" s="284">
        <f t="shared" si="0"/>
        <v>0</v>
      </c>
      <c r="H22" s="93">
        <f>K22/252.87/1000</f>
        <v>0</v>
      </c>
      <c r="I22" s="93">
        <f>H22*0.8</f>
        <v>0</v>
      </c>
      <c r="J22" s="688"/>
      <c r="K22">
        <v>0</v>
      </c>
    </row>
    <row r="23" spans="1:11" ht="13.5" customHeight="1">
      <c r="A23" s="603"/>
      <c r="B23" s="305" t="s">
        <v>329</v>
      </c>
      <c r="C23" s="284">
        <f>SUM(C20:C22)</f>
        <v>0</v>
      </c>
      <c r="D23" s="284">
        <f>SUM(D20:D22)</f>
        <v>0</v>
      </c>
      <c r="E23" s="284">
        <f>SUM(E20:E22)</f>
        <v>0</v>
      </c>
      <c r="F23" s="284">
        <f>SUM(F20:F22)</f>
        <v>0</v>
      </c>
      <c r="G23" s="284">
        <f t="shared" si="0"/>
        <v>0</v>
      </c>
      <c r="H23" s="284">
        <f>SUM(H20:H22)</f>
        <v>0</v>
      </c>
      <c r="I23" s="284">
        <f>SUM(I20:I22)</f>
        <v>0</v>
      </c>
      <c r="K23">
        <v>0</v>
      </c>
    </row>
    <row r="24" spans="1:11" ht="13.5" customHeight="1">
      <c r="A24" s="601" t="s">
        <v>558</v>
      </c>
      <c r="B24" s="305" t="s">
        <v>550</v>
      </c>
      <c r="C24" s="93">
        <v>0</v>
      </c>
      <c r="D24" s="93">
        <v>0</v>
      </c>
      <c r="E24" s="93">
        <v>0</v>
      </c>
      <c r="F24" s="93">
        <v>0</v>
      </c>
      <c r="G24" s="284">
        <f t="shared" si="0"/>
        <v>0</v>
      </c>
      <c r="H24" s="93">
        <f>K24/252.87/1000</f>
        <v>0</v>
      </c>
      <c r="I24" s="93">
        <f>H24*0.8</f>
        <v>0</v>
      </c>
      <c r="J24" s="688"/>
      <c r="K24">
        <v>0</v>
      </c>
    </row>
    <row r="25" spans="1:11" ht="13.5" customHeight="1">
      <c r="A25" s="602"/>
      <c r="B25" s="305" t="s">
        <v>551</v>
      </c>
      <c r="C25" s="93">
        <v>189</v>
      </c>
      <c r="D25" s="93">
        <v>189</v>
      </c>
      <c r="E25" s="93">
        <v>12212.7</v>
      </c>
      <c r="F25" s="93">
        <v>12212.7</v>
      </c>
      <c r="G25" s="284">
        <f t="shared" si="0"/>
        <v>83.48754009636424</v>
      </c>
      <c r="H25" s="93">
        <f>K25/252.87/1000</f>
        <v>1019.6082809348677</v>
      </c>
      <c r="I25" s="93">
        <f>H25*0.8</f>
        <v>815.6866247478943</v>
      </c>
      <c r="J25" s="688"/>
      <c r="K25">
        <v>257828346</v>
      </c>
    </row>
    <row r="26" spans="1:11" ht="13.5" customHeight="1">
      <c r="A26" s="602"/>
      <c r="B26" s="306" t="s">
        <v>552</v>
      </c>
      <c r="C26" s="93">
        <v>0</v>
      </c>
      <c r="D26" s="93">
        <v>0</v>
      </c>
      <c r="E26" s="93">
        <v>0</v>
      </c>
      <c r="F26" s="93">
        <v>0</v>
      </c>
      <c r="G26" s="284">
        <f t="shared" si="0"/>
        <v>0</v>
      </c>
      <c r="H26" s="93">
        <f>K26/252.87/1000</f>
        <v>0</v>
      </c>
      <c r="I26" s="93">
        <f>H26*0.8</f>
        <v>0</v>
      </c>
      <c r="J26" s="688"/>
      <c r="K26">
        <v>0</v>
      </c>
    </row>
    <row r="27" spans="1:9" ht="13.5" customHeight="1">
      <c r="A27" s="603"/>
      <c r="B27" s="305" t="s">
        <v>329</v>
      </c>
      <c r="C27" s="307">
        <f>SUM(C24:C26)</f>
        <v>189</v>
      </c>
      <c r="D27" s="284">
        <f>SUM(D24:D26)</f>
        <v>189</v>
      </c>
      <c r="E27" s="284">
        <f>SUM(E24:E26)</f>
        <v>12212.7</v>
      </c>
      <c r="F27" s="284">
        <f>SUM(F24:F26)</f>
        <v>12212.7</v>
      </c>
      <c r="G27" s="284">
        <f t="shared" si="0"/>
        <v>83.48754009636424</v>
      </c>
      <c r="H27" s="284">
        <f>SUM(H24:H26)</f>
        <v>1019.6082809348677</v>
      </c>
      <c r="I27" s="284">
        <f>SUM(I24:I26)</f>
        <v>815.6866247478943</v>
      </c>
    </row>
    <row r="28" spans="1:9" ht="13.5" customHeight="1">
      <c r="A28" s="592" t="s">
        <v>321</v>
      </c>
      <c r="B28" s="611"/>
      <c r="C28" s="307">
        <f>SUM(C27,C23,C19,C15,C14,C13,C9)</f>
        <v>87971</v>
      </c>
      <c r="D28" s="284">
        <f>SUM(D27,D23,D19,D15,D14,D13,D9)</f>
        <v>87971</v>
      </c>
      <c r="E28" s="284">
        <f>SUM(E27,E23,E19,E15,E14,E13,E9)</f>
        <v>4469471.29</v>
      </c>
      <c r="F28" s="284">
        <f>SUM(F27,F23,F19,F15,F14,F13,F9)</f>
        <v>4469471.29</v>
      </c>
      <c r="G28" s="284">
        <f t="shared" si="0"/>
        <v>108.24362644788283</v>
      </c>
      <c r="H28" s="284">
        <f>SUM(H27,H23,H19,H15,H14,H13,H9)</f>
        <v>483791.780734297</v>
      </c>
      <c r="I28" s="284">
        <f>SUM(I27,I23,I19,I15,I14,I13,I9)</f>
        <v>387033.42458743765</v>
      </c>
    </row>
    <row r="29" spans="1:9" ht="13.5" customHeight="1">
      <c r="A29" s="612" t="s">
        <v>498</v>
      </c>
      <c r="B29" s="612"/>
      <c r="C29" s="285"/>
      <c r="D29" s="285"/>
      <c r="E29" s="285"/>
      <c r="F29" s="93"/>
      <c r="G29" s="285"/>
      <c r="H29" s="285"/>
      <c r="I29" s="285"/>
    </row>
    <row r="30" spans="1:9" ht="13.5" customHeight="1">
      <c r="A30" s="308"/>
      <c r="C30" s="309"/>
      <c r="D30" s="310"/>
      <c r="E30" s="309"/>
      <c r="F30" s="309"/>
      <c r="G30" s="309"/>
      <c r="H30" s="309"/>
      <c r="I30" s="311"/>
    </row>
    <row r="31" spans="1:9" ht="27" customHeight="1">
      <c r="A31" s="613"/>
      <c r="B31" s="583"/>
      <c r="C31" s="568" t="s">
        <v>417</v>
      </c>
      <c r="D31" s="568" t="s">
        <v>545</v>
      </c>
      <c r="E31" s="569" t="s">
        <v>559</v>
      </c>
      <c r="F31" s="570"/>
      <c r="G31" s="568" t="s">
        <v>560</v>
      </c>
      <c r="H31" s="569" t="s">
        <v>520</v>
      </c>
      <c r="I31" s="570"/>
    </row>
    <row r="32" spans="1:9" ht="27" customHeight="1">
      <c r="A32" s="584"/>
      <c r="B32" s="586"/>
      <c r="C32" s="608"/>
      <c r="D32" s="515"/>
      <c r="E32" s="280" t="s">
        <v>548</v>
      </c>
      <c r="F32" s="280" t="s">
        <v>522</v>
      </c>
      <c r="G32" s="515"/>
      <c r="H32" s="280" t="s">
        <v>329</v>
      </c>
      <c r="I32" s="280" t="s">
        <v>352</v>
      </c>
    </row>
    <row r="33" spans="1:9" ht="13.5" customHeight="1">
      <c r="A33" s="521" t="s">
        <v>561</v>
      </c>
      <c r="B33" s="22" t="s">
        <v>562</v>
      </c>
      <c r="C33" s="93" t="s">
        <v>48</v>
      </c>
      <c r="D33" s="93" t="s">
        <v>48</v>
      </c>
      <c r="E33" s="93" t="s">
        <v>48</v>
      </c>
      <c r="F33" s="93" t="s">
        <v>48</v>
      </c>
      <c r="G33" s="284">
        <f aca="true" t="shared" si="1" ref="G33:G40">IF(AND(ISNUMBER(H33),ISNUMBER(E33),E33&lt;&gt;0),H33/E33*1000,0)</f>
        <v>0</v>
      </c>
      <c r="H33" s="93" t="s">
        <v>48</v>
      </c>
      <c r="I33" s="93" t="s">
        <v>48</v>
      </c>
    </row>
    <row r="34" spans="1:9" ht="13.5" customHeight="1">
      <c r="A34" s="521"/>
      <c r="B34" s="22" t="s">
        <v>563</v>
      </c>
      <c r="C34" s="93" t="s">
        <v>48</v>
      </c>
      <c r="D34" s="93" t="s">
        <v>48</v>
      </c>
      <c r="E34" s="93" t="s">
        <v>48</v>
      </c>
      <c r="F34" s="93" t="s">
        <v>48</v>
      </c>
      <c r="G34" s="284">
        <f t="shared" si="1"/>
        <v>0</v>
      </c>
      <c r="H34" s="93" t="s">
        <v>48</v>
      </c>
      <c r="I34" s="93" t="s">
        <v>48</v>
      </c>
    </row>
    <row r="35" spans="1:9" ht="13.5" customHeight="1">
      <c r="A35" s="521"/>
      <c r="B35" s="22" t="s">
        <v>564</v>
      </c>
      <c r="C35" s="93" t="s">
        <v>48</v>
      </c>
      <c r="D35" s="93" t="s">
        <v>48</v>
      </c>
      <c r="E35" s="93" t="s">
        <v>48</v>
      </c>
      <c r="F35" s="93" t="s">
        <v>48</v>
      </c>
      <c r="G35" s="284">
        <f t="shared" si="1"/>
        <v>0</v>
      </c>
      <c r="H35" s="93" t="s">
        <v>48</v>
      </c>
      <c r="I35" s="93" t="s">
        <v>48</v>
      </c>
    </row>
    <row r="36" spans="1:9" ht="13.5" customHeight="1">
      <c r="A36" s="521"/>
      <c r="B36" s="22" t="s">
        <v>565</v>
      </c>
      <c r="C36" s="93" t="s">
        <v>48</v>
      </c>
      <c r="D36" s="93" t="s">
        <v>48</v>
      </c>
      <c r="E36" s="93" t="s">
        <v>48</v>
      </c>
      <c r="F36" s="93" t="s">
        <v>48</v>
      </c>
      <c r="G36" s="284">
        <f t="shared" si="1"/>
        <v>0</v>
      </c>
      <c r="H36" s="93" t="s">
        <v>48</v>
      </c>
      <c r="I36" s="93" t="s">
        <v>48</v>
      </c>
    </row>
    <row r="37" spans="1:9" ht="13.5" customHeight="1">
      <c r="A37" s="521"/>
      <c r="B37" s="22" t="s">
        <v>566</v>
      </c>
      <c r="C37" s="93" t="s">
        <v>48</v>
      </c>
      <c r="D37" s="93" t="s">
        <v>48</v>
      </c>
      <c r="E37" s="93" t="s">
        <v>48</v>
      </c>
      <c r="F37" s="93" t="s">
        <v>48</v>
      </c>
      <c r="G37" s="284">
        <f t="shared" si="1"/>
        <v>0</v>
      </c>
      <c r="H37" s="93" t="s">
        <v>48</v>
      </c>
      <c r="I37" s="93" t="s">
        <v>48</v>
      </c>
    </row>
    <row r="38" spans="1:9" ht="13.5" customHeight="1">
      <c r="A38" s="521"/>
      <c r="B38" s="22" t="s">
        <v>567</v>
      </c>
      <c r="C38" s="93" t="s">
        <v>48</v>
      </c>
      <c r="D38" s="93" t="s">
        <v>48</v>
      </c>
      <c r="E38" s="93" t="s">
        <v>48</v>
      </c>
      <c r="F38" s="93" t="s">
        <v>48</v>
      </c>
      <c r="G38" s="284">
        <f t="shared" si="1"/>
        <v>0</v>
      </c>
      <c r="H38" s="93" t="s">
        <v>48</v>
      </c>
      <c r="I38" s="93" t="s">
        <v>48</v>
      </c>
    </row>
    <row r="39" spans="1:9" ht="13.5" customHeight="1">
      <c r="A39" s="521"/>
      <c r="B39" s="22" t="s">
        <v>568</v>
      </c>
      <c r="C39" s="93" t="s">
        <v>48</v>
      </c>
      <c r="D39" s="93" t="s">
        <v>48</v>
      </c>
      <c r="E39" s="93" t="s">
        <v>48</v>
      </c>
      <c r="F39" s="93" t="s">
        <v>48</v>
      </c>
      <c r="G39" s="284">
        <f t="shared" si="1"/>
        <v>0</v>
      </c>
      <c r="H39" s="93" t="s">
        <v>48</v>
      </c>
      <c r="I39" s="93" t="s">
        <v>48</v>
      </c>
    </row>
    <row r="40" spans="1:9" ht="12.75">
      <c r="A40" s="521"/>
      <c r="B40" s="312" t="s">
        <v>329</v>
      </c>
      <c r="C40" s="284">
        <f>SUM(C33:C39)</f>
        <v>0</v>
      </c>
      <c r="D40" s="284">
        <f>SUM(D33:D39)</f>
        <v>0</v>
      </c>
      <c r="E40" s="284">
        <f>SUM(E33:E39)</f>
        <v>0</v>
      </c>
      <c r="F40" s="284">
        <f>SUM(F33:F39)</f>
        <v>0</v>
      </c>
      <c r="G40" s="284">
        <f t="shared" si="1"/>
        <v>0</v>
      </c>
      <c r="H40" s="284">
        <f>SUM(H33:H39)</f>
        <v>0</v>
      </c>
      <c r="I40" s="284">
        <f>SUM(I33:I39)</f>
        <v>0</v>
      </c>
    </row>
    <row r="41" spans="1:9" ht="15.75" customHeight="1">
      <c r="A41" s="313"/>
      <c r="B41" s="314"/>
      <c r="C41" s="158"/>
      <c r="D41" s="158"/>
      <c r="E41" s="158"/>
      <c r="F41" s="158"/>
      <c r="G41" s="158"/>
      <c r="H41" s="158"/>
      <c r="I41" s="315"/>
    </row>
    <row r="42" spans="1:9" ht="13.5" customHeight="1">
      <c r="A42" s="521" t="s">
        <v>569</v>
      </c>
      <c r="B42" s="22" t="s">
        <v>562</v>
      </c>
      <c r="C42" s="93" t="s">
        <v>48</v>
      </c>
      <c r="D42" s="93" t="s">
        <v>48</v>
      </c>
      <c r="E42" s="93" t="s">
        <v>48</v>
      </c>
      <c r="F42" s="93" t="s">
        <v>48</v>
      </c>
      <c r="G42" s="99">
        <f aca="true" t="shared" si="2" ref="G42:G49">IF(AND(ISNUMBER(H42),ISNUMBER(E42),E42&lt;&gt;0),H42/E42*1000,0)</f>
        <v>0</v>
      </c>
      <c r="H42" s="93" t="s">
        <v>48</v>
      </c>
      <c r="I42" s="93" t="s">
        <v>48</v>
      </c>
    </row>
    <row r="43" spans="1:9" ht="13.5" customHeight="1">
      <c r="A43" s="521"/>
      <c r="B43" s="22" t="s">
        <v>563</v>
      </c>
      <c r="C43" s="93" t="s">
        <v>48</v>
      </c>
      <c r="D43" s="93" t="s">
        <v>48</v>
      </c>
      <c r="E43" s="93" t="s">
        <v>48</v>
      </c>
      <c r="F43" s="93" t="s">
        <v>48</v>
      </c>
      <c r="G43" s="99">
        <f t="shared" si="2"/>
        <v>0</v>
      </c>
      <c r="H43" s="93" t="s">
        <v>48</v>
      </c>
      <c r="I43" s="93" t="s">
        <v>48</v>
      </c>
    </row>
    <row r="44" spans="1:9" ht="13.5" customHeight="1">
      <c r="A44" s="521"/>
      <c r="B44" s="22" t="s">
        <v>564</v>
      </c>
      <c r="C44" s="93" t="s">
        <v>48</v>
      </c>
      <c r="D44" s="93" t="s">
        <v>48</v>
      </c>
      <c r="E44" s="93" t="s">
        <v>48</v>
      </c>
      <c r="F44" s="93" t="s">
        <v>48</v>
      </c>
      <c r="G44" s="99">
        <f t="shared" si="2"/>
        <v>0</v>
      </c>
      <c r="H44" s="93" t="s">
        <v>48</v>
      </c>
      <c r="I44" s="93" t="s">
        <v>48</v>
      </c>
    </row>
    <row r="45" spans="1:9" ht="13.5" customHeight="1">
      <c r="A45" s="521"/>
      <c r="B45" s="22" t="s">
        <v>565</v>
      </c>
      <c r="C45" s="93" t="s">
        <v>48</v>
      </c>
      <c r="D45" s="93" t="s">
        <v>48</v>
      </c>
      <c r="E45" s="93" t="s">
        <v>48</v>
      </c>
      <c r="F45" s="93" t="s">
        <v>48</v>
      </c>
      <c r="G45" s="99">
        <f t="shared" si="2"/>
        <v>0</v>
      </c>
      <c r="H45" s="93" t="s">
        <v>48</v>
      </c>
      <c r="I45" s="93" t="s">
        <v>48</v>
      </c>
    </row>
    <row r="46" spans="1:9" ht="13.5" customHeight="1">
      <c r="A46" s="521"/>
      <c r="B46" s="22" t="s">
        <v>566</v>
      </c>
      <c r="C46" s="93" t="s">
        <v>48</v>
      </c>
      <c r="D46" s="93" t="s">
        <v>48</v>
      </c>
      <c r="E46" s="93" t="s">
        <v>48</v>
      </c>
      <c r="F46" s="93" t="s">
        <v>48</v>
      </c>
      <c r="G46" s="99">
        <f t="shared" si="2"/>
        <v>0</v>
      </c>
      <c r="H46" s="93" t="s">
        <v>48</v>
      </c>
      <c r="I46" s="93" t="s">
        <v>48</v>
      </c>
    </row>
    <row r="47" spans="1:9" ht="13.5" customHeight="1">
      <c r="A47" s="521"/>
      <c r="B47" s="22" t="s">
        <v>567</v>
      </c>
      <c r="C47" s="93" t="s">
        <v>48</v>
      </c>
      <c r="D47" s="93" t="s">
        <v>48</v>
      </c>
      <c r="E47" s="93" t="s">
        <v>48</v>
      </c>
      <c r="F47" s="93" t="s">
        <v>48</v>
      </c>
      <c r="G47" s="99">
        <f t="shared" si="2"/>
        <v>0</v>
      </c>
      <c r="H47" s="93" t="s">
        <v>48</v>
      </c>
      <c r="I47" s="93" t="s">
        <v>48</v>
      </c>
    </row>
    <row r="48" spans="1:9" ht="13.5" customHeight="1">
      <c r="A48" s="521"/>
      <c r="B48" s="22" t="s">
        <v>568</v>
      </c>
      <c r="C48" s="93" t="s">
        <v>48</v>
      </c>
      <c r="D48" s="93" t="s">
        <v>48</v>
      </c>
      <c r="E48" s="93" t="s">
        <v>48</v>
      </c>
      <c r="F48" s="93" t="s">
        <v>48</v>
      </c>
      <c r="G48" s="99">
        <f t="shared" si="2"/>
        <v>0</v>
      </c>
      <c r="H48" s="93" t="s">
        <v>48</v>
      </c>
      <c r="I48" s="93" t="s">
        <v>48</v>
      </c>
    </row>
    <row r="49" spans="1:9" ht="12.75">
      <c r="A49" s="521"/>
      <c r="B49" s="312" t="s">
        <v>329</v>
      </c>
      <c r="C49" s="99">
        <f>SUM(C42:C48)</f>
        <v>0</v>
      </c>
      <c r="D49" s="99">
        <f>SUM(D42:D48)</f>
        <v>0</v>
      </c>
      <c r="E49" s="99">
        <f>SUM(E42:E48)</f>
        <v>0</v>
      </c>
      <c r="F49" s="99">
        <f>SUM(F42:F48)</f>
        <v>0</v>
      </c>
      <c r="G49" s="99">
        <f t="shared" si="2"/>
        <v>0</v>
      </c>
      <c r="H49" s="99">
        <f>SUM(H42:H48)</f>
        <v>0</v>
      </c>
      <c r="I49" s="99">
        <f>SUM(I42:I48)</f>
        <v>0</v>
      </c>
    </row>
    <row r="50" spans="1:9" ht="12.75">
      <c r="A50" s="592" t="s">
        <v>321</v>
      </c>
      <c r="B50" s="611"/>
      <c r="C50" s="99">
        <f aca="true" t="shared" si="3" ref="C50:I50">SUM(C40,C49)</f>
        <v>0</v>
      </c>
      <c r="D50" s="99">
        <f t="shared" si="3"/>
        <v>0</v>
      </c>
      <c r="E50" s="99">
        <f t="shared" si="3"/>
        <v>0</v>
      </c>
      <c r="F50" s="99">
        <f t="shared" si="3"/>
        <v>0</v>
      </c>
      <c r="G50" s="99">
        <f t="shared" si="3"/>
        <v>0</v>
      </c>
      <c r="H50" s="99">
        <f t="shared" si="3"/>
        <v>0</v>
      </c>
      <c r="I50" s="99">
        <f t="shared" si="3"/>
        <v>0</v>
      </c>
    </row>
    <row r="51" spans="1:9" ht="12.75">
      <c r="A51" s="612" t="s">
        <v>498</v>
      </c>
      <c r="B51" s="612"/>
      <c r="C51" s="254"/>
      <c r="D51" s="316"/>
      <c r="E51" s="254"/>
      <c r="F51" s="93"/>
      <c r="G51" s="254"/>
      <c r="H51" s="93"/>
      <c r="I51" s="93"/>
    </row>
    <row r="52" spans="1:9" ht="13.5" thickBot="1">
      <c r="A52" s="317"/>
      <c r="B52" s="256"/>
      <c r="C52" s="310"/>
      <c r="D52" s="310"/>
      <c r="E52" s="310"/>
      <c r="F52" s="310"/>
      <c r="G52" s="310"/>
      <c r="H52" s="310"/>
      <c r="I52" s="310"/>
    </row>
    <row r="53" spans="1:9" ht="12.75">
      <c r="A53" s="614" t="s">
        <v>570</v>
      </c>
      <c r="B53" s="615"/>
      <c r="C53" s="318"/>
      <c r="D53" s="319">
        <f>SUM(D28,D50)</f>
        <v>87971</v>
      </c>
      <c r="E53" s="318"/>
      <c r="F53" s="318"/>
      <c r="G53" s="318"/>
      <c r="H53" s="319">
        <f>SUM(H28,H50)</f>
        <v>483791.780734297</v>
      </c>
      <c r="I53" s="320">
        <f>SUM(I28,I50)</f>
        <v>387033.42458743765</v>
      </c>
    </row>
    <row r="54" spans="1:9" ht="13.5" thickBot="1">
      <c r="A54" s="616" t="s">
        <v>571</v>
      </c>
      <c r="B54" s="617"/>
      <c r="C54" s="321"/>
      <c r="D54" s="322"/>
      <c r="E54" s="321"/>
      <c r="F54" s="321"/>
      <c r="G54" s="321"/>
      <c r="H54" s="322"/>
      <c r="I54" s="323"/>
    </row>
    <row r="55" spans="1:9" ht="12.75">
      <c r="A55" s="256"/>
      <c r="B55" s="256"/>
      <c r="C55" s="256"/>
      <c r="D55" s="256"/>
      <c r="E55" s="256"/>
      <c r="F55" s="256"/>
      <c r="G55" s="256"/>
      <c r="H55" s="256"/>
      <c r="I55" s="256"/>
    </row>
    <row r="56" spans="1:7" ht="30.75" customHeight="1">
      <c r="A56" s="618" t="s">
        <v>572</v>
      </c>
      <c r="B56" s="619"/>
      <c r="C56" s="568" t="s">
        <v>417</v>
      </c>
      <c r="D56" s="568" t="s">
        <v>573</v>
      </c>
      <c r="E56" s="568" t="s">
        <v>574</v>
      </c>
      <c r="F56" s="569" t="s">
        <v>520</v>
      </c>
      <c r="G56" s="570"/>
    </row>
    <row r="57" spans="1:7" ht="19.5" customHeight="1">
      <c r="A57" s="620"/>
      <c r="B57" s="621"/>
      <c r="C57" s="608"/>
      <c r="D57" s="608"/>
      <c r="E57" s="608"/>
      <c r="F57" s="280" t="s">
        <v>329</v>
      </c>
      <c r="G57" s="280" t="s">
        <v>352</v>
      </c>
    </row>
    <row r="58" spans="1:7" ht="12.75">
      <c r="A58" s="572" t="s">
        <v>575</v>
      </c>
      <c r="B58" s="574"/>
      <c r="C58" s="93" t="s">
        <v>48</v>
      </c>
      <c r="D58" s="93" t="s">
        <v>48</v>
      </c>
      <c r="E58" s="284">
        <f>IF(AND(ISNUMBER(F58),ISNUMBER(D58),D58&lt;&gt;0),F58/D58*1000,0)</f>
        <v>0</v>
      </c>
      <c r="F58" s="93" t="s">
        <v>48</v>
      </c>
      <c r="G58" s="93" t="s">
        <v>48</v>
      </c>
    </row>
    <row r="59" spans="1:7" ht="12.75">
      <c r="A59" s="572" t="s">
        <v>576</v>
      </c>
      <c r="B59" s="574"/>
      <c r="C59" s="93" t="s">
        <v>48</v>
      </c>
      <c r="D59" s="93" t="s">
        <v>48</v>
      </c>
      <c r="E59" s="284">
        <f>IF(AND(ISNUMBER(F59),ISNUMBER(D59),D59&lt;&gt;0),F59/D59*1000,0)</f>
        <v>0</v>
      </c>
      <c r="F59" s="93" t="s">
        <v>48</v>
      </c>
      <c r="G59" s="93" t="s">
        <v>48</v>
      </c>
    </row>
    <row r="60" spans="1:7" ht="12.75">
      <c r="A60" s="572" t="s">
        <v>577</v>
      </c>
      <c r="B60" s="574"/>
      <c r="C60" s="93" t="s">
        <v>48</v>
      </c>
      <c r="D60" s="93" t="s">
        <v>48</v>
      </c>
      <c r="E60" s="284">
        <f>IF(AND(ISNUMBER(F60),ISNUMBER(D60),D60&lt;&gt;0),F60/D60*1000,0)</f>
        <v>0</v>
      </c>
      <c r="F60" s="93" t="s">
        <v>48</v>
      </c>
      <c r="G60" s="93" t="s">
        <v>48</v>
      </c>
    </row>
    <row r="61" spans="1:7" ht="12.75">
      <c r="A61" s="622" t="s">
        <v>329</v>
      </c>
      <c r="B61" s="623"/>
      <c r="C61" s="284">
        <f>SUM(C58,C60)</f>
        <v>0</v>
      </c>
      <c r="D61" s="285"/>
      <c r="E61" s="325"/>
      <c r="F61" s="284">
        <f>SUM(F58,F60)</f>
        <v>0</v>
      </c>
      <c r="G61" s="284">
        <f>SUM(G58,G60)</f>
        <v>0</v>
      </c>
    </row>
  </sheetData>
  <mergeCells count="34">
    <mergeCell ref="A60:B60"/>
    <mergeCell ref="A61:B61"/>
    <mergeCell ref="E56:E57"/>
    <mergeCell ref="F56:G56"/>
    <mergeCell ref="A58:B58"/>
    <mergeCell ref="A59:B59"/>
    <mergeCell ref="A54:B54"/>
    <mergeCell ref="A56:B57"/>
    <mergeCell ref="C56:C57"/>
    <mergeCell ref="D56:D57"/>
    <mergeCell ref="A42:A49"/>
    <mergeCell ref="A50:B50"/>
    <mergeCell ref="A51:B51"/>
    <mergeCell ref="A53:B53"/>
    <mergeCell ref="E31:F31"/>
    <mergeCell ref="G31:G32"/>
    <mergeCell ref="H31:I31"/>
    <mergeCell ref="A33:A40"/>
    <mergeCell ref="A29:B29"/>
    <mergeCell ref="A31:B32"/>
    <mergeCell ref="C31:C32"/>
    <mergeCell ref="D31:D32"/>
    <mergeCell ref="A16:A19"/>
    <mergeCell ref="A20:A23"/>
    <mergeCell ref="A24:A27"/>
    <mergeCell ref="A28:B28"/>
    <mergeCell ref="G4:G5"/>
    <mergeCell ref="H4:I4"/>
    <mergeCell ref="A6:A9"/>
    <mergeCell ref="A10:A13"/>
    <mergeCell ref="A4:B5"/>
    <mergeCell ref="C4:C5"/>
    <mergeCell ref="D4:D5"/>
    <mergeCell ref="E4:F4"/>
  </mergeCells>
  <printOptions/>
  <pageMargins left="0.75" right="0.51" top="1" bottom="1" header="0.5" footer="0.5"/>
  <pageSetup fitToHeight="1" fitToWidth="1" horizontalDpi="600" verticalDpi="600" orientation="portrait" paperSize="9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3">
    <pageSetUpPr fitToPage="1"/>
  </sheetPr>
  <dimension ref="A1:L56"/>
  <sheetViews>
    <sheetView workbookViewId="0" topLeftCell="A1">
      <selection activeCell="G39" sqref="G39"/>
    </sheetView>
  </sheetViews>
  <sheetFormatPr defaultColWidth="9.00390625" defaultRowHeight="12.75"/>
  <cols>
    <col min="1" max="1" width="25.75390625" style="0" customWidth="1"/>
    <col min="2" max="2" width="14.75390625" style="0" customWidth="1"/>
    <col min="3" max="3" width="16.125" style="0" customWidth="1"/>
    <col min="4" max="5" width="14.75390625" style="0" customWidth="1"/>
    <col min="6" max="6" width="16.75390625" style="0" customWidth="1"/>
    <col min="7" max="7" width="14.75390625" style="0" customWidth="1"/>
    <col min="8" max="8" width="13.00390625" style="0" customWidth="1"/>
    <col min="9" max="9" width="11.375" style="0" customWidth="1"/>
  </cols>
  <sheetData>
    <row r="1" spans="1:9" s="25" customFormat="1" ht="19.5" customHeight="1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0"/>
      <c r="E1" s="10"/>
      <c r="F1" s="10"/>
      <c r="G1" s="10"/>
      <c r="H1" s="134"/>
      <c r="I1" s="10"/>
    </row>
    <row r="2" spans="1:8" s="25" customFormat="1" ht="19.5" customHeight="1">
      <c r="A2" s="234" t="s">
        <v>255</v>
      </c>
      <c r="B2" s="10"/>
      <c r="C2" s="10"/>
      <c r="D2" s="10"/>
      <c r="E2" s="10"/>
      <c r="F2" s="10"/>
      <c r="G2" s="10"/>
      <c r="H2" s="10"/>
    </row>
    <row r="3" spans="1:12" s="25" customFormat="1" ht="13.5" customHeight="1">
      <c r="A3" s="29"/>
      <c r="B3" s="10"/>
      <c r="C3" s="10"/>
      <c r="D3" s="10"/>
      <c r="E3" s="10"/>
      <c r="F3" s="10"/>
      <c r="G3" s="10"/>
      <c r="H3" s="10"/>
      <c r="J3"/>
      <c r="K3"/>
      <c r="L3"/>
    </row>
    <row r="4" spans="1:12" s="25" customFormat="1" ht="16.5" customHeight="1">
      <c r="A4" s="252" t="s">
        <v>578</v>
      </c>
      <c r="B4" s="10"/>
      <c r="C4" s="10"/>
      <c r="D4" s="10"/>
      <c r="E4" s="10"/>
      <c r="F4" s="10"/>
      <c r="G4" s="10"/>
      <c r="H4" s="10"/>
      <c r="J4"/>
      <c r="K4"/>
      <c r="L4"/>
    </row>
    <row r="5" spans="1:12" s="25" customFormat="1" ht="16.5" customHeight="1">
      <c r="A5" s="252"/>
      <c r="B5" s="10"/>
      <c r="C5" s="10"/>
      <c r="D5" s="10"/>
      <c r="E5" s="10"/>
      <c r="F5" s="10"/>
      <c r="G5" s="10"/>
      <c r="H5" s="10"/>
      <c r="J5"/>
      <c r="K5"/>
      <c r="L5"/>
    </row>
    <row r="6" spans="1:11" s="25" customFormat="1" ht="30" customHeight="1">
      <c r="A6" s="514" t="s">
        <v>579</v>
      </c>
      <c r="B6" s="514" t="s">
        <v>491</v>
      </c>
      <c r="C6" s="514" t="s">
        <v>580</v>
      </c>
      <c r="D6" s="514" t="s">
        <v>470</v>
      </c>
      <c r="E6" s="544" t="s">
        <v>471</v>
      </c>
      <c r="F6" s="514" t="s">
        <v>350</v>
      </c>
      <c r="G6" s="553" t="s">
        <v>351</v>
      </c>
      <c r="H6" s="553"/>
      <c r="I6"/>
      <c r="J6"/>
      <c r="K6"/>
    </row>
    <row r="7" spans="1:11" s="25" customFormat="1" ht="34.5" customHeight="1">
      <c r="A7" s="545"/>
      <c r="B7" s="545"/>
      <c r="C7" s="545"/>
      <c r="D7" s="545"/>
      <c r="E7" s="544"/>
      <c r="F7" s="545"/>
      <c r="G7" s="79" t="s">
        <v>329</v>
      </c>
      <c r="H7" s="79" t="s">
        <v>352</v>
      </c>
      <c r="I7"/>
      <c r="J7"/>
      <c r="K7"/>
    </row>
    <row r="8" spans="1:8" ht="13.5" customHeight="1">
      <c r="A8" s="39" t="s">
        <v>581</v>
      </c>
      <c r="B8" s="93"/>
      <c r="C8" s="96"/>
      <c r="D8" s="110">
        <f aca="true" t="shared" si="0" ref="D8:D25">IF(AND(ISNUMBER(G8),ISNUMBER(F8),F8&lt;&gt;0),G8/F8,0)</f>
        <v>0</v>
      </c>
      <c r="E8" s="93"/>
      <c r="F8" s="93"/>
      <c r="G8" s="93"/>
      <c r="H8" s="93"/>
    </row>
    <row r="9" spans="1:8" ht="13.5" customHeight="1">
      <c r="A9" s="39" t="s">
        <v>582</v>
      </c>
      <c r="B9" s="93"/>
      <c r="C9" s="96"/>
      <c r="D9" s="110">
        <f t="shared" si="0"/>
        <v>0</v>
      </c>
      <c r="E9" s="93"/>
      <c r="F9" s="93"/>
      <c r="G9" s="93"/>
      <c r="H9" s="93"/>
    </row>
    <row r="10" spans="1:8" ht="13.5" customHeight="1">
      <c r="A10" s="39" t="s">
        <v>583</v>
      </c>
      <c r="B10" s="93"/>
      <c r="C10" s="96"/>
      <c r="D10" s="110">
        <f t="shared" si="0"/>
        <v>0</v>
      </c>
      <c r="E10" s="93"/>
      <c r="F10" s="93"/>
      <c r="G10" s="93"/>
      <c r="H10" s="93"/>
    </row>
    <row r="11" spans="1:8" ht="13.5" customHeight="1">
      <c r="A11" s="39" t="s">
        <v>584</v>
      </c>
      <c r="B11" s="93"/>
      <c r="C11" s="96"/>
      <c r="D11" s="110">
        <f t="shared" si="0"/>
        <v>0</v>
      </c>
      <c r="E11" s="93"/>
      <c r="F11" s="93"/>
      <c r="G11" s="93"/>
      <c r="H11" s="93"/>
    </row>
    <row r="12" spans="1:8" ht="13.5" customHeight="1">
      <c r="A12" s="39" t="s">
        <v>585</v>
      </c>
      <c r="B12" s="93"/>
      <c r="C12" s="96"/>
      <c r="D12" s="110">
        <f t="shared" si="0"/>
        <v>0</v>
      </c>
      <c r="E12" s="93"/>
      <c r="F12" s="93"/>
      <c r="G12" s="93"/>
      <c r="H12" s="93"/>
    </row>
    <row r="13" spans="1:8" ht="13.5" customHeight="1">
      <c r="A13" s="39" t="s">
        <v>586</v>
      </c>
      <c r="B13" s="93"/>
      <c r="C13" s="96"/>
      <c r="D13" s="110">
        <f t="shared" si="0"/>
        <v>0</v>
      </c>
      <c r="E13" s="93"/>
      <c r="F13" s="93"/>
      <c r="G13" s="93"/>
      <c r="H13" s="93"/>
    </row>
    <row r="14" spans="1:8" ht="13.5" customHeight="1">
      <c r="A14" s="39" t="s">
        <v>587</v>
      </c>
      <c r="B14" s="93"/>
      <c r="C14" s="96"/>
      <c r="D14" s="110">
        <f t="shared" si="0"/>
        <v>0</v>
      </c>
      <c r="E14" s="93"/>
      <c r="F14" s="93"/>
      <c r="G14" s="93"/>
      <c r="H14" s="93"/>
    </row>
    <row r="15" spans="1:8" ht="13.5" customHeight="1">
      <c r="A15" s="39" t="s">
        <v>588</v>
      </c>
      <c r="B15" s="93"/>
      <c r="C15" s="96"/>
      <c r="D15" s="110">
        <f t="shared" si="0"/>
        <v>0</v>
      </c>
      <c r="E15" s="93"/>
      <c r="F15" s="93"/>
      <c r="G15" s="93"/>
      <c r="H15" s="93"/>
    </row>
    <row r="16" spans="1:8" ht="13.5" customHeight="1">
      <c r="A16" s="39" t="s">
        <v>589</v>
      </c>
      <c r="B16" s="93"/>
      <c r="C16" s="96"/>
      <c r="D16" s="110">
        <f t="shared" si="0"/>
        <v>0</v>
      </c>
      <c r="E16" s="93"/>
      <c r="F16" s="93"/>
      <c r="G16" s="93"/>
      <c r="H16" s="93"/>
    </row>
    <row r="17" spans="1:8" ht="13.5" customHeight="1">
      <c r="A17" s="39" t="s">
        <v>590</v>
      </c>
      <c r="B17" s="93"/>
      <c r="C17" s="96"/>
      <c r="D17" s="110">
        <f t="shared" si="0"/>
        <v>0</v>
      </c>
      <c r="E17" s="93"/>
      <c r="F17" s="93"/>
      <c r="G17" s="93"/>
      <c r="H17" s="93"/>
    </row>
    <row r="18" spans="1:8" ht="13.5" customHeight="1">
      <c r="A18" s="39" t="s">
        <v>591</v>
      </c>
      <c r="B18" s="93"/>
      <c r="C18" s="96"/>
      <c r="D18" s="110">
        <f t="shared" si="0"/>
        <v>0</v>
      </c>
      <c r="E18" s="93"/>
      <c r="F18" s="93"/>
      <c r="G18" s="93"/>
      <c r="H18" s="93"/>
    </row>
    <row r="19" spans="1:8" ht="13.5" customHeight="1">
      <c r="A19" s="39" t="s">
        <v>592</v>
      </c>
      <c r="B19" s="93"/>
      <c r="C19" s="96"/>
      <c r="D19" s="110">
        <f t="shared" si="0"/>
        <v>0</v>
      </c>
      <c r="E19" s="93"/>
      <c r="F19" s="93"/>
      <c r="G19" s="93"/>
      <c r="H19" s="93"/>
    </row>
    <row r="20" spans="1:8" ht="13.5" customHeight="1">
      <c r="A20" s="39" t="s">
        <v>593</v>
      </c>
      <c r="B20" s="93"/>
      <c r="C20" s="96"/>
      <c r="D20" s="110">
        <f t="shared" si="0"/>
        <v>0</v>
      </c>
      <c r="E20" s="93"/>
      <c r="F20" s="93"/>
      <c r="G20" s="93"/>
      <c r="H20" s="93"/>
    </row>
    <row r="21" spans="1:8" ht="13.5" customHeight="1">
      <c r="A21" s="39" t="s">
        <v>594</v>
      </c>
      <c r="B21" s="93"/>
      <c r="C21" s="96"/>
      <c r="D21" s="110">
        <f t="shared" si="0"/>
        <v>0</v>
      </c>
      <c r="E21" s="93"/>
      <c r="F21" s="93"/>
      <c r="G21" s="93"/>
      <c r="H21" s="93"/>
    </row>
    <row r="22" spans="1:8" ht="13.5" customHeight="1">
      <c r="A22" s="39" t="s">
        <v>595</v>
      </c>
      <c r="B22" s="93"/>
      <c r="C22" s="96"/>
      <c r="D22" s="110">
        <f t="shared" si="0"/>
        <v>0</v>
      </c>
      <c r="E22" s="93"/>
      <c r="F22" s="93"/>
      <c r="G22" s="93"/>
      <c r="H22" s="93"/>
    </row>
    <row r="23" spans="1:8" ht="13.5" customHeight="1">
      <c r="A23" s="39" t="s">
        <v>596</v>
      </c>
      <c r="B23" s="93"/>
      <c r="C23" s="96"/>
      <c r="D23" s="110">
        <f t="shared" si="0"/>
        <v>0</v>
      </c>
      <c r="E23" s="93"/>
      <c r="F23" s="93"/>
      <c r="G23" s="93"/>
      <c r="H23" s="93"/>
    </row>
    <row r="24" spans="1:11" s="24" customFormat="1" ht="13.5" customHeight="1">
      <c r="A24" s="326" t="s">
        <v>321</v>
      </c>
      <c r="B24" s="99">
        <f>SUM(B8:B23)</f>
        <v>0</v>
      </c>
      <c r="C24" s="110">
        <f>IF(AND(ISNUMBER(F24),F24&lt;&gt;0),SUMPRODUCT(C8:C23,F8:F23)/F24,0)</f>
        <v>0</v>
      </c>
      <c r="D24" s="110">
        <f t="shared" si="0"/>
        <v>0</v>
      </c>
      <c r="E24" s="99">
        <f>SUM(E8:E23)</f>
        <v>0</v>
      </c>
      <c r="F24" s="99">
        <f>SUM(F8:F23)</f>
        <v>0</v>
      </c>
      <c r="G24" s="99">
        <f>SUM(G8:G23)</f>
        <v>0</v>
      </c>
      <c r="H24" s="99">
        <f>SUM(H8:H23)</f>
        <v>0</v>
      </c>
      <c r="I24"/>
      <c r="J24"/>
      <c r="K24"/>
    </row>
    <row r="25" spans="1:11" s="24" customFormat="1" ht="13.5" customHeight="1">
      <c r="A25" s="78" t="s">
        <v>597</v>
      </c>
      <c r="B25" s="93"/>
      <c r="C25" s="194"/>
      <c r="D25" s="110">
        <f t="shared" si="0"/>
        <v>0</v>
      </c>
      <c r="E25" s="93"/>
      <c r="F25" s="93"/>
      <c r="G25" s="93"/>
      <c r="H25" s="93"/>
      <c r="I25"/>
      <c r="J25"/>
      <c r="K25"/>
    </row>
    <row r="26" spans="1:8" ht="13.5" customHeight="1">
      <c r="A26" s="246" t="s">
        <v>464</v>
      </c>
      <c r="B26" s="93"/>
      <c r="C26" s="254"/>
      <c r="D26" s="254"/>
      <c r="E26" s="254"/>
      <c r="F26" s="93"/>
      <c r="G26" s="93"/>
      <c r="H26" s="93"/>
    </row>
    <row r="27" ht="13.5" customHeight="1"/>
    <row r="28" ht="13.5" customHeight="1"/>
    <row r="29" ht="13.5" customHeight="1"/>
    <row r="30" spans="1:8" s="25" customFormat="1" ht="19.5" customHeight="1">
      <c r="A30"/>
      <c r="B30"/>
      <c r="C30"/>
      <c r="D30"/>
      <c r="E30"/>
      <c r="F30"/>
      <c r="G30"/>
      <c r="H30"/>
    </row>
    <row r="31" spans="1:8" s="25" customFormat="1" ht="13.5" customHeight="1">
      <c r="A31"/>
      <c r="B31"/>
      <c r="C31"/>
      <c r="D31"/>
      <c r="E31"/>
      <c r="F31"/>
      <c r="G31"/>
      <c r="H31"/>
    </row>
    <row r="32" spans="1:8" s="25" customFormat="1" ht="19.5" customHeight="1">
      <c r="A32"/>
      <c r="B32"/>
      <c r="C32"/>
      <c r="D32"/>
      <c r="E32"/>
      <c r="F32"/>
      <c r="G32"/>
      <c r="H32"/>
    </row>
    <row r="33" spans="1:8" s="25" customFormat="1" ht="13.5" customHeight="1">
      <c r="A33"/>
      <c r="B33"/>
      <c r="C33"/>
      <c r="D33"/>
      <c r="E33"/>
      <c r="F33"/>
      <c r="G33"/>
      <c r="H33"/>
    </row>
    <row r="34" spans="1:8" s="25" customFormat="1" ht="19.5" customHeight="1">
      <c r="A34"/>
      <c r="B34"/>
      <c r="C34"/>
      <c r="D34"/>
      <c r="E34"/>
      <c r="F34"/>
      <c r="G34"/>
      <c r="H34"/>
    </row>
    <row r="35" spans="1:8" s="25" customFormat="1" ht="13.5" customHeight="1">
      <c r="A35"/>
      <c r="B35"/>
      <c r="C35"/>
      <c r="D35"/>
      <c r="E35"/>
      <c r="F35"/>
      <c r="G35"/>
      <c r="H35"/>
    </row>
    <row r="36" ht="31.5" customHeight="1"/>
    <row r="37" ht="15.75" customHeight="1"/>
    <row r="38" ht="27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spans="1:8" s="256" customFormat="1" ht="13.5" customHeight="1">
      <c r="A56"/>
      <c r="B56"/>
      <c r="C56"/>
      <c r="D56"/>
      <c r="E56"/>
      <c r="F56"/>
      <c r="G56"/>
      <c r="H56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7">
    <mergeCell ref="E6:E7"/>
    <mergeCell ref="F6:F7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4">
    <pageSetUpPr fitToPage="1"/>
  </sheetPr>
  <dimension ref="A1:L49"/>
  <sheetViews>
    <sheetView workbookViewId="0" topLeftCell="A1">
      <selection activeCell="D19" sqref="D19"/>
    </sheetView>
  </sheetViews>
  <sheetFormatPr defaultColWidth="9.00390625" defaultRowHeight="12.75"/>
  <cols>
    <col min="1" max="1" width="39.375" style="0" customWidth="1"/>
    <col min="2" max="2" width="14.75390625" style="0" customWidth="1"/>
    <col min="3" max="3" width="16.125" style="0" customWidth="1"/>
    <col min="4" max="5" width="14.75390625" style="0" customWidth="1"/>
    <col min="6" max="6" width="16.75390625" style="0" customWidth="1"/>
    <col min="7" max="7" width="14.75390625" style="0" customWidth="1"/>
    <col min="8" max="8" width="13.00390625" style="0" customWidth="1"/>
    <col min="9" max="9" width="11.375" style="0" customWidth="1"/>
  </cols>
  <sheetData>
    <row r="1" spans="1:9" s="25" customFormat="1" ht="19.5" customHeight="1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0"/>
      <c r="E1" s="10"/>
      <c r="F1" s="10"/>
      <c r="G1" s="10"/>
      <c r="H1" s="134"/>
      <c r="I1" s="10"/>
    </row>
    <row r="2" spans="1:8" s="25" customFormat="1" ht="19.5" customHeight="1">
      <c r="A2" s="234" t="s">
        <v>255</v>
      </c>
      <c r="B2" s="10"/>
      <c r="C2" s="10"/>
      <c r="D2" s="10"/>
      <c r="E2" s="10"/>
      <c r="F2" s="10"/>
      <c r="G2" s="10"/>
      <c r="H2" s="10"/>
    </row>
    <row r="3" spans="1:12" s="25" customFormat="1" ht="13.5" customHeight="1">
      <c r="A3" s="29"/>
      <c r="B3" s="10"/>
      <c r="C3" s="10"/>
      <c r="D3" s="10"/>
      <c r="E3" s="10"/>
      <c r="F3" s="10"/>
      <c r="G3" s="10"/>
      <c r="H3" s="10"/>
      <c r="J3"/>
      <c r="K3"/>
      <c r="L3"/>
    </row>
    <row r="4" spans="1:12" s="25" customFormat="1" ht="16.5" customHeight="1">
      <c r="A4" s="252" t="s">
        <v>598</v>
      </c>
      <c r="B4" s="10"/>
      <c r="C4" s="10"/>
      <c r="D4" s="10"/>
      <c r="E4" s="10"/>
      <c r="F4" s="10"/>
      <c r="G4" s="10"/>
      <c r="H4" s="10"/>
      <c r="J4"/>
      <c r="K4"/>
      <c r="L4"/>
    </row>
    <row r="5" spans="1:12" s="25" customFormat="1" ht="16.5" customHeight="1">
      <c r="A5" s="252"/>
      <c r="B5" s="10"/>
      <c r="C5" s="10"/>
      <c r="D5" s="10"/>
      <c r="E5" s="10"/>
      <c r="F5" s="10"/>
      <c r="G5" s="10"/>
      <c r="H5" s="10"/>
      <c r="J5"/>
      <c r="K5"/>
      <c r="L5"/>
    </row>
    <row r="6" spans="1:11" s="25" customFormat="1" ht="30" customHeight="1">
      <c r="A6" s="514" t="s">
        <v>599</v>
      </c>
      <c r="B6" s="514" t="s">
        <v>491</v>
      </c>
      <c r="C6" s="514" t="s">
        <v>580</v>
      </c>
      <c r="D6" s="514" t="s">
        <v>470</v>
      </c>
      <c r="E6" s="544" t="s">
        <v>471</v>
      </c>
      <c r="F6" s="514" t="s">
        <v>350</v>
      </c>
      <c r="G6" s="553" t="s">
        <v>351</v>
      </c>
      <c r="H6" s="553"/>
      <c r="I6"/>
      <c r="J6"/>
      <c r="K6"/>
    </row>
    <row r="7" spans="1:11" s="25" customFormat="1" ht="34.5" customHeight="1">
      <c r="A7" s="545"/>
      <c r="B7" s="545"/>
      <c r="C7" s="545"/>
      <c r="D7" s="545"/>
      <c r="E7" s="544"/>
      <c r="F7" s="545"/>
      <c r="G7" s="79" t="s">
        <v>329</v>
      </c>
      <c r="H7" s="79" t="s">
        <v>352</v>
      </c>
      <c r="I7"/>
      <c r="J7"/>
      <c r="K7"/>
    </row>
    <row r="8" spans="1:8" ht="25.5" customHeight="1">
      <c r="A8" s="327" t="s">
        <v>600</v>
      </c>
      <c r="B8" s="93"/>
      <c r="C8" s="96"/>
      <c r="D8" s="110">
        <f aca="true" t="shared" si="0" ref="D8:D19">IF(AND(ISNUMBER(G8),ISNUMBER(F8),F8&lt;&gt;0),G8/F8,0)</f>
        <v>0</v>
      </c>
      <c r="E8" s="93"/>
      <c r="F8" s="93"/>
      <c r="G8" s="93"/>
      <c r="H8" s="93"/>
    </row>
    <row r="9" spans="1:8" ht="39.75" customHeight="1">
      <c r="A9" s="327" t="s">
        <v>601</v>
      </c>
      <c r="B9" s="93"/>
      <c r="C9" s="96"/>
      <c r="D9" s="110">
        <f t="shared" si="0"/>
        <v>0</v>
      </c>
      <c r="E9" s="93"/>
      <c r="F9" s="93"/>
      <c r="G9" s="93"/>
      <c r="H9" s="93"/>
    </row>
    <row r="10" spans="1:8" ht="25.5" customHeight="1">
      <c r="A10" s="327" t="s">
        <v>602</v>
      </c>
      <c r="B10" s="93"/>
      <c r="C10" s="96"/>
      <c r="D10" s="110">
        <f t="shared" si="0"/>
        <v>0</v>
      </c>
      <c r="E10" s="93"/>
      <c r="F10" s="93"/>
      <c r="G10" s="93"/>
      <c r="H10" s="93"/>
    </row>
    <row r="11" spans="1:8" ht="25.5" customHeight="1">
      <c r="A11" s="327" t="s">
        <v>603</v>
      </c>
      <c r="B11" s="93"/>
      <c r="C11" s="96"/>
      <c r="D11" s="110">
        <f t="shared" si="0"/>
        <v>0</v>
      </c>
      <c r="E11" s="93"/>
      <c r="F11" s="93"/>
      <c r="G11" s="93"/>
      <c r="H11" s="93"/>
    </row>
    <row r="12" spans="1:8" ht="25.5" customHeight="1">
      <c r="A12" s="327" t="s">
        <v>604</v>
      </c>
      <c r="B12" s="93"/>
      <c r="C12" s="96"/>
      <c r="D12" s="110">
        <f t="shared" si="0"/>
        <v>0</v>
      </c>
      <c r="E12" s="93"/>
      <c r="F12" s="93"/>
      <c r="G12" s="93"/>
      <c r="H12" s="93"/>
    </row>
    <row r="13" spans="1:8" ht="42" customHeight="1">
      <c r="A13" s="327" t="s">
        <v>605</v>
      </c>
      <c r="B13" s="93"/>
      <c r="C13" s="96"/>
      <c r="D13" s="110">
        <f t="shared" si="0"/>
        <v>0</v>
      </c>
      <c r="E13" s="93"/>
      <c r="F13" s="93"/>
      <c r="G13" s="93"/>
      <c r="H13" s="93"/>
    </row>
    <row r="14" spans="1:8" ht="25.5" customHeight="1">
      <c r="A14" s="258" t="s">
        <v>606</v>
      </c>
      <c r="B14" s="93"/>
      <c r="C14" s="96"/>
      <c r="D14" s="110">
        <f t="shared" si="0"/>
        <v>0</v>
      </c>
      <c r="E14" s="93"/>
      <c r="F14" s="93"/>
      <c r="G14" s="93"/>
      <c r="H14" s="93"/>
    </row>
    <row r="15" spans="1:8" ht="25.5" customHeight="1">
      <c r="A15" s="258" t="s">
        <v>607</v>
      </c>
      <c r="B15" s="93"/>
      <c r="C15" s="96"/>
      <c r="D15" s="110">
        <f t="shared" si="0"/>
        <v>0</v>
      </c>
      <c r="E15" s="93"/>
      <c r="F15" s="93"/>
      <c r="G15" s="93"/>
      <c r="H15" s="93"/>
    </row>
    <row r="16" spans="1:8" ht="25.5" customHeight="1">
      <c r="A16" s="258" t="s">
        <v>608</v>
      </c>
      <c r="B16" s="93"/>
      <c r="C16" s="96"/>
      <c r="D16" s="110">
        <f t="shared" si="0"/>
        <v>0</v>
      </c>
      <c r="E16" s="93"/>
      <c r="F16" s="93"/>
      <c r="G16" s="93"/>
      <c r="H16" s="93"/>
    </row>
    <row r="17" spans="1:8" ht="25.5" customHeight="1">
      <c r="A17" s="258" t="s">
        <v>609</v>
      </c>
      <c r="B17" s="93"/>
      <c r="C17" s="96"/>
      <c r="D17" s="110">
        <f t="shared" si="0"/>
        <v>0</v>
      </c>
      <c r="E17" s="93"/>
      <c r="F17" s="93"/>
      <c r="G17" s="93"/>
      <c r="H17" s="93"/>
    </row>
    <row r="18" spans="1:8" ht="25.5" customHeight="1">
      <c r="A18" s="258" t="s">
        <v>610</v>
      </c>
      <c r="B18" s="93"/>
      <c r="C18" s="96"/>
      <c r="D18" s="110">
        <f t="shared" si="0"/>
        <v>0</v>
      </c>
      <c r="E18" s="93"/>
      <c r="F18" s="93"/>
      <c r="G18" s="93"/>
      <c r="H18" s="93"/>
    </row>
    <row r="19" spans="1:11" s="24" customFormat="1" ht="17.25" customHeight="1">
      <c r="A19" s="326" t="s">
        <v>321</v>
      </c>
      <c r="B19" s="99">
        <f>SUM(B8:B18)</f>
        <v>0</v>
      </c>
      <c r="C19" s="110">
        <f>IF(AND(ISNUMBER(F19),F19&lt;&gt;0),SUMPRODUCT(C8:C18,F8:F18)/F19,0)</f>
        <v>0</v>
      </c>
      <c r="D19" s="110">
        <f t="shared" si="0"/>
        <v>0</v>
      </c>
      <c r="E19" s="99">
        <f>SUM(E8:E18)</f>
        <v>0</v>
      </c>
      <c r="F19" s="99">
        <f>SUM(F8:F18)</f>
        <v>0</v>
      </c>
      <c r="G19" s="99">
        <f>SUM(G8:G18)</f>
        <v>0</v>
      </c>
      <c r="H19" s="99">
        <f>SUM(H8:H18)</f>
        <v>0</v>
      </c>
      <c r="I19"/>
      <c r="J19"/>
      <c r="K19"/>
    </row>
    <row r="20" ht="13.5" customHeight="1"/>
    <row r="21" ht="13.5" customHeight="1"/>
    <row r="22" ht="13.5" customHeight="1"/>
    <row r="23" spans="1:8" s="25" customFormat="1" ht="19.5" customHeight="1">
      <c r="A23"/>
      <c r="B23"/>
      <c r="C23"/>
      <c r="D23"/>
      <c r="E23"/>
      <c r="F23"/>
      <c r="G23"/>
      <c r="H23"/>
    </row>
    <row r="24" spans="1:8" s="25" customFormat="1" ht="13.5" customHeight="1">
      <c r="A24"/>
      <c r="B24"/>
      <c r="C24"/>
      <c r="D24"/>
      <c r="E24"/>
      <c r="F24"/>
      <c r="G24"/>
      <c r="H24"/>
    </row>
    <row r="25" spans="1:8" s="25" customFormat="1" ht="19.5" customHeight="1">
      <c r="A25"/>
      <c r="B25"/>
      <c r="C25"/>
      <c r="D25"/>
      <c r="E25"/>
      <c r="F25"/>
      <c r="G25"/>
      <c r="H25"/>
    </row>
    <row r="26" spans="1:8" s="25" customFormat="1" ht="13.5" customHeight="1">
      <c r="A26"/>
      <c r="B26"/>
      <c r="C26"/>
      <c r="D26"/>
      <c r="E26"/>
      <c r="F26"/>
      <c r="G26"/>
      <c r="H26"/>
    </row>
    <row r="27" spans="1:8" s="25" customFormat="1" ht="19.5" customHeight="1">
      <c r="A27"/>
      <c r="B27"/>
      <c r="C27"/>
      <c r="D27"/>
      <c r="E27"/>
      <c r="F27"/>
      <c r="G27"/>
      <c r="H27"/>
    </row>
    <row r="28" spans="1:8" s="25" customFormat="1" ht="13.5" customHeight="1">
      <c r="A28"/>
      <c r="B28"/>
      <c r="C28"/>
      <c r="D28"/>
      <c r="E28"/>
      <c r="F28"/>
      <c r="G28"/>
      <c r="H28"/>
    </row>
    <row r="29" ht="31.5" customHeight="1"/>
    <row r="30" ht="15.75" customHeight="1"/>
    <row r="31" ht="27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8" s="256" customFormat="1" ht="13.5" customHeight="1">
      <c r="A49"/>
      <c r="B49"/>
      <c r="C49"/>
      <c r="D49"/>
      <c r="E49"/>
      <c r="F49"/>
      <c r="G49"/>
      <c r="H49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7">
    <mergeCell ref="E6:E7"/>
    <mergeCell ref="F6:F7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5">
    <pageSetUpPr fitToPage="1"/>
  </sheetPr>
  <dimension ref="A1:S40"/>
  <sheetViews>
    <sheetView zoomScale="77" zoomScaleNormal="77" workbookViewId="0" topLeftCell="A1">
      <selection activeCell="I40" sqref="I40"/>
    </sheetView>
  </sheetViews>
  <sheetFormatPr defaultColWidth="9.00390625" defaultRowHeight="12.75"/>
  <cols>
    <col min="1" max="1" width="39.75390625" style="0" customWidth="1"/>
    <col min="2" max="17" width="9.25390625" style="0" customWidth="1"/>
    <col min="18" max="18" width="39.00390625" style="0" customWidth="1"/>
    <col min="19" max="19" width="14.25390625" style="0" customWidth="1"/>
  </cols>
  <sheetData>
    <row r="1" spans="1:19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4"/>
      <c r="S1" s="1"/>
    </row>
    <row r="2" spans="1:19" s="25" customFormat="1" ht="19.5" customHeight="1">
      <c r="A2" s="328" t="s">
        <v>611</v>
      </c>
      <c r="B2" s="328"/>
      <c r="C2" s="328"/>
      <c r="D2" s="328"/>
      <c r="E2" s="328"/>
      <c r="F2" s="328"/>
      <c r="G2" s="328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265"/>
    </row>
    <row r="3" spans="1:19" s="25" customFormat="1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65"/>
    </row>
    <row r="4" spans="1:19" s="25" customFormat="1" ht="19.5" customHeight="1">
      <c r="A4" s="329" t="s">
        <v>612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265"/>
    </row>
    <row r="5" spans="1:19" s="25" customFormat="1" ht="13.5" customHeight="1">
      <c r="A5" s="33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265"/>
    </row>
    <row r="6" spans="1:19" ht="44.25" customHeight="1">
      <c r="A6" s="624" t="s">
        <v>613</v>
      </c>
      <c r="B6" s="625" t="s">
        <v>614</v>
      </c>
      <c r="C6" s="625"/>
      <c r="D6" s="625" t="s">
        <v>522</v>
      </c>
      <c r="E6" s="546" t="s">
        <v>615</v>
      </c>
      <c r="F6" s="626"/>
      <c r="G6" s="625" t="s">
        <v>616</v>
      </c>
      <c r="H6" s="544" t="s">
        <v>617</v>
      </c>
      <c r="I6" s="544"/>
      <c r="J6" s="544"/>
      <c r="K6" s="628"/>
      <c r="L6" s="628"/>
      <c r="M6" s="628"/>
      <c r="N6" s="629"/>
      <c r="O6" s="629"/>
      <c r="P6" s="629"/>
      <c r="Q6" s="553" t="s">
        <v>351</v>
      </c>
      <c r="R6" s="553"/>
      <c r="S6" s="36"/>
    </row>
    <row r="7" spans="1:19" ht="30.75" customHeight="1">
      <c r="A7" s="460"/>
      <c r="B7" s="625"/>
      <c r="C7" s="625"/>
      <c r="D7" s="625"/>
      <c r="E7" s="548"/>
      <c r="F7" s="627"/>
      <c r="G7" s="625"/>
      <c r="H7" s="544"/>
      <c r="I7" s="544"/>
      <c r="J7" s="544"/>
      <c r="K7" s="629"/>
      <c r="L7" s="629"/>
      <c r="M7" s="629"/>
      <c r="N7" s="629"/>
      <c r="O7" s="629"/>
      <c r="P7" s="629"/>
      <c r="Q7" s="79" t="s">
        <v>329</v>
      </c>
      <c r="R7" s="79" t="s">
        <v>352</v>
      </c>
      <c r="S7" s="36"/>
    </row>
    <row r="8" spans="1:19" ht="13.5" customHeight="1">
      <c r="A8" s="331" t="s">
        <v>618</v>
      </c>
      <c r="B8" s="630">
        <v>3448</v>
      </c>
      <c r="C8" s="574"/>
      <c r="D8" s="93">
        <v>3448</v>
      </c>
      <c r="E8" s="630">
        <v>17</v>
      </c>
      <c r="F8" s="574"/>
      <c r="G8" s="93">
        <v>17</v>
      </c>
      <c r="H8" s="631">
        <f>IF(AND(ISNUMBER(Q8),ISNUMBER(E8),E8&lt;&gt;0),Q8/E8,0)</f>
        <v>1192.0588235294117</v>
      </c>
      <c r="I8" s="525"/>
      <c r="J8" s="552"/>
      <c r="K8" s="629"/>
      <c r="L8" s="629"/>
      <c r="M8" s="629"/>
      <c r="N8" s="629"/>
      <c r="O8" s="629"/>
      <c r="P8" s="629"/>
      <c r="Q8" s="94">
        <v>20265</v>
      </c>
      <c r="R8" s="93">
        <v>205265</v>
      </c>
      <c r="S8" s="332"/>
    </row>
    <row r="9" spans="1:19" ht="14.25" customHeight="1">
      <c r="A9" s="331" t="s">
        <v>619</v>
      </c>
      <c r="B9" s="630">
        <v>3448</v>
      </c>
      <c r="C9" s="574"/>
      <c r="D9" s="93">
        <v>3448</v>
      </c>
      <c r="E9" s="630">
        <v>17</v>
      </c>
      <c r="F9" s="632"/>
      <c r="G9" s="93">
        <v>17</v>
      </c>
      <c r="H9" s="631">
        <f>IF(AND(ISNUMBER(Q9),ISNUMBER(E9),E9&lt;&gt;0),Q9/E9,0)</f>
        <v>3757.8823529411766</v>
      </c>
      <c r="I9" s="525"/>
      <c r="J9" s="552"/>
      <c r="K9" s="629"/>
      <c r="L9" s="629"/>
      <c r="M9" s="629"/>
      <c r="N9" s="629"/>
      <c r="O9" s="629"/>
      <c r="P9" s="629"/>
      <c r="Q9" s="94">
        <v>63884</v>
      </c>
      <c r="R9" s="93">
        <v>63884</v>
      </c>
      <c r="S9" s="332"/>
    </row>
    <row r="10" spans="1:19" ht="13.5" customHeight="1">
      <c r="A10" s="39" t="s">
        <v>329</v>
      </c>
      <c r="B10" s="633"/>
      <c r="C10" s="634"/>
      <c r="D10" s="254"/>
      <c r="E10" s="635"/>
      <c r="F10" s="636"/>
      <c r="G10" s="254"/>
      <c r="H10" s="637"/>
      <c r="I10" s="638"/>
      <c r="J10" s="639"/>
      <c r="K10" s="629"/>
      <c r="L10" s="629"/>
      <c r="M10" s="629"/>
      <c r="N10" s="629"/>
      <c r="O10" s="629"/>
      <c r="P10" s="629"/>
      <c r="Q10" s="333">
        <f>SUM(Q8:Q9)</f>
        <v>84149</v>
      </c>
      <c r="R10" s="333">
        <f>SUM(R8:R9)</f>
        <v>269149</v>
      </c>
      <c r="S10" s="36"/>
    </row>
    <row r="11" spans="1:19" ht="13.5" customHeight="1">
      <c r="A11" s="334" t="s">
        <v>620</v>
      </c>
      <c r="B11" s="640">
        <v>0</v>
      </c>
      <c r="C11" s="640"/>
      <c r="D11" s="335"/>
      <c r="E11" s="640">
        <v>0</v>
      </c>
      <c r="F11" s="640"/>
      <c r="G11" s="335"/>
      <c r="H11" s="641"/>
      <c r="I11" s="641"/>
      <c r="J11" s="641"/>
      <c r="K11" s="641"/>
      <c r="L11" s="641"/>
      <c r="M11" s="641"/>
      <c r="N11" s="641"/>
      <c r="O11" s="641"/>
      <c r="P11" s="641"/>
      <c r="Q11" s="248"/>
      <c r="R11" s="248"/>
      <c r="S11" s="36"/>
    </row>
    <row r="12" spans="1:19" ht="13.5" customHeight="1">
      <c r="A12" s="336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256"/>
    </row>
    <row r="13" spans="1:19" ht="13.5" customHeight="1">
      <c r="A13" s="337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256"/>
    </row>
    <row r="14" spans="1:19" ht="45" customHeight="1">
      <c r="A14" s="642" t="s">
        <v>621</v>
      </c>
      <c r="B14" s="522" t="s">
        <v>491</v>
      </c>
      <c r="C14" s="523"/>
      <c r="D14" s="493"/>
      <c r="E14" s="545" t="s">
        <v>615</v>
      </c>
      <c r="F14" s="545"/>
      <c r="G14" s="545"/>
      <c r="H14" s="545" t="s">
        <v>617</v>
      </c>
      <c r="I14" s="545"/>
      <c r="J14" s="545"/>
      <c r="K14" s="545" t="s">
        <v>508</v>
      </c>
      <c r="L14" s="545"/>
      <c r="M14" s="545"/>
      <c r="N14" s="522" t="s">
        <v>350</v>
      </c>
      <c r="O14" s="523"/>
      <c r="P14" s="493"/>
      <c r="Q14" s="553" t="s">
        <v>351</v>
      </c>
      <c r="R14" s="553"/>
      <c r="S14" s="339"/>
    </row>
    <row r="15" spans="1:19" ht="31.5" customHeight="1">
      <c r="A15" s="643"/>
      <c r="B15" s="126" t="s">
        <v>622</v>
      </c>
      <c r="C15" s="126" t="s">
        <v>623</v>
      </c>
      <c r="D15" s="126" t="s">
        <v>329</v>
      </c>
      <c r="E15" s="126" t="s">
        <v>622</v>
      </c>
      <c r="F15" s="126" t="s">
        <v>623</v>
      </c>
      <c r="G15" s="126" t="s">
        <v>329</v>
      </c>
      <c r="H15" s="126" t="s">
        <v>622</v>
      </c>
      <c r="I15" s="126" t="s">
        <v>623</v>
      </c>
      <c r="J15" s="126" t="s">
        <v>329</v>
      </c>
      <c r="K15" s="126" t="s">
        <v>622</v>
      </c>
      <c r="L15" s="126" t="s">
        <v>623</v>
      </c>
      <c r="M15" s="126" t="s">
        <v>329</v>
      </c>
      <c r="N15" s="126" t="s">
        <v>622</v>
      </c>
      <c r="O15" s="126" t="s">
        <v>623</v>
      </c>
      <c r="P15" s="126" t="s">
        <v>329</v>
      </c>
      <c r="Q15" s="79" t="s">
        <v>329</v>
      </c>
      <c r="R15" s="79" t="s">
        <v>352</v>
      </c>
      <c r="S15" s="339"/>
    </row>
    <row r="16" spans="1:19" ht="14.25" customHeight="1">
      <c r="A16" s="331" t="s">
        <v>624</v>
      </c>
      <c r="B16" s="93" t="s">
        <v>48</v>
      </c>
      <c r="C16" s="93" t="s">
        <v>48</v>
      </c>
      <c r="D16" s="99">
        <f>SUM(B16:C16)</f>
        <v>0</v>
      </c>
      <c r="E16" s="93" t="s">
        <v>48</v>
      </c>
      <c r="F16" s="93" t="s">
        <v>48</v>
      </c>
      <c r="G16" s="99">
        <f>SUM(E16:F16)</f>
        <v>0</v>
      </c>
      <c r="H16" s="99">
        <f aca="true" t="shared" si="0" ref="H16:J20">IF(AND(ISNUMBER(N16),ISNUMBER(K16),ISNUMBER(E16),E16&lt;&gt;0),(N16-K16)/E16*1,0)</f>
        <v>0</v>
      </c>
      <c r="I16" s="99">
        <f t="shared" si="0"/>
        <v>0</v>
      </c>
      <c r="J16" s="99">
        <f t="shared" si="0"/>
        <v>0</v>
      </c>
      <c r="K16" s="93">
        <v>0</v>
      </c>
      <c r="L16" s="93">
        <v>0</v>
      </c>
      <c r="M16" s="99">
        <f>SUM(K16:L16)</f>
        <v>0</v>
      </c>
      <c r="N16" s="93" t="s">
        <v>48</v>
      </c>
      <c r="O16" s="93" t="s">
        <v>48</v>
      </c>
      <c r="P16" s="99">
        <f>SUM(N16:O16)</f>
        <v>0</v>
      </c>
      <c r="Q16" s="93" t="s">
        <v>48</v>
      </c>
      <c r="R16" s="93" t="s">
        <v>48</v>
      </c>
      <c r="S16" s="339"/>
    </row>
    <row r="17" spans="1:19" ht="13.5" customHeight="1">
      <c r="A17" s="331" t="s">
        <v>625</v>
      </c>
      <c r="B17" s="93">
        <v>3346</v>
      </c>
      <c r="C17" s="93">
        <v>163</v>
      </c>
      <c r="D17" s="99">
        <f>SUM(B17:C17)</f>
        <v>3509</v>
      </c>
      <c r="E17" s="93">
        <v>17</v>
      </c>
      <c r="F17" s="93">
        <v>1</v>
      </c>
      <c r="G17" s="99">
        <f>SUM(E17:F17)</f>
        <v>18</v>
      </c>
      <c r="H17" s="99">
        <f t="shared" si="0"/>
        <v>1434.1176470588234</v>
      </c>
      <c r="I17" s="99">
        <f t="shared" si="0"/>
        <v>1445</v>
      </c>
      <c r="J17" s="99">
        <f t="shared" si="0"/>
        <v>1434.7222222222222</v>
      </c>
      <c r="K17" s="93">
        <v>0</v>
      </c>
      <c r="L17" s="93">
        <v>0</v>
      </c>
      <c r="M17" s="99">
        <f>SUM(K17:L17)</f>
        <v>0</v>
      </c>
      <c r="N17" s="93">
        <v>24380</v>
      </c>
      <c r="O17" s="93">
        <v>1445</v>
      </c>
      <c r="P17" s="99">
        <f>SUM(N17:O17)</f>
        <v>25825</v>
      </c>
      <c r="Q17" s="93">
        <v>109679</v>
      </c>
      <c r="R17" s="93">
        <v>109679</v>
      </c>
      <c r="S17" s="339"/>
    </row>
    <row r="18" spans="1:19" ht="25.5">
      <c r="A18" s="139" t="s">
        <v>626</v>
      </c>
      <c r="B18" s="93">
        <v>33</v>
      </c>
      <c r="C18" s="93">
        <v>2</v>
      </c>
      <c r="D18" s="99">
        <f>SUM(B18:C18)</f>
        <v>35</v>
      </c>
      <c r="E18" s="93">
        <v>0</v>
      </c>
      <c r="F18" s="93">
        <v>0</v>
      </c>
      <c r="G18" s="99">
        <f>SUM(E18:F18)</f>
        <v>0</v>
      </c>
      <c r="H18" s="99">
        <f t="shared" si="0"/>
        <v>0</v>
      </c>
      <c r="I18" s="99">
        <f t="shared" si="0"/>
        <v>0</v>
      </c>
      <c r="J18" s="99">
        <f t="shared" si="0"/>
        <v>0</v>
      </c>
      <c r="K18" s="93">
        <v>0</v>
      </c>
      <c r="L18" s="93">
        <v>0</v>
      </c>
      <c r="M18" s="99">
        <f>SUM(K18:L18)</f>
        <v>0</v>
      </c>
      <c r="N18" s="93">
        <v>126</v>
      </c>
      <c r="O18" s="93">
        <v>24</v>
      </c>
      <c r="P18" s="99">
        <f>SUM(N18:O18)</f>
        <v>150</v>
      </c>
      <c r="Q18" s="93">
        <v>502</v>
      </c>
      <c r="R18" s="93">
        <v>502</v>
      </c>
      <c r="S18" s="339"/>
    </row>
    <row r="19" spans="1:19" ht="13.5" customHeight="1">
      <c r="A19" s="331" t="s">
        <v>627</v>
      </c>
      <c r="B19" s="93" t="s">
        <v>48</v>
      </c>
      <c r="C19" s="93">
        <v>0</v>
      </c>
      <c r="D19" s="99">
        <f>SUM(B19:C19)</f>
        <v>0</v>
      </c>
      <c r="E19" s="93" t="s">
        <v>48</v>
      </c>
      <c r="F19" s="93" t="s">
        <v>48</v>
      </c>
      <c r="G19" s="99">
        <f>SUM(E19:F19)</f>
        <v>0</v>
      </c>
      <c r="H19" s="99">
        <f t="shared" si="0"/>
        <v>0</v>
      </c>
      <c r="I19" s="99">
        <f t="shared" si="0"/>
        <v>0</v>
      </c>
      <c r="J19" s="99">
        <f t="shared" si="0"/>
        <v>0</v>
      </c>
      <c r="K19" s="93">
        <v>0</v>
      </c>
      <c r="L19" s="93">
        <v>0</v>
      </c>
      <c r="M19" s="99">
        <f>SUM(K19:L19)</f>
        <v>0</v>
      </c>
      <c r="N19" s="93">
        <v>0</v>
      </c>
      <c r="O19" s="93">
        <v>0</v>
      </c>
      <c r="P19" s="99">
        <f>SUM(N19:O19)</f>
        <v>0</v>
      </c>
      <c r="Q19" s="93">
        <v>0</v>
      </c>
      <c r="R19" s="93">
        <v>0</v>
      </c>
      <c r="S19" s="339"/>
    </row>
    <row r="20" spans="1:19" ht="13.5" customHeight="1">
      <c r="A20" s="340" t="s">
        <v>321</v>
      </c>
      <c r="B20" s="99">
        <f>SUM(B16:B19)</f>
        <v>3379</v>
      </c>
      <c r="C20" s="99">
        <f>SUM(C16:C19)</f>
        <v>165</v>
      </c>
      <c r="D20" s="99">
        <f>SUM(B20:C20)</f>
        <v>3544</v>
      </c>
      <c r="E20" s="99">
        <f>SUM(E16:E19)</f>
        <v>17</v>
      </c>
      <c r="F20" s="99">
        <f>SUM(F16:F19)</f>
        <v>1</v>
      </c>
      <c r="G20" s="99">
        <f>SUM(E20:F20)</f>
        <v>18</v>
      </c>
      <c r="H20" s="99">
        <f t="shared" si="0"/>
        <v>1441.5294117647059</v>
      </c>
      <c r="I20" s="99">
        <f t="shared" si="0"/>
        <v>1469</v>
      </c>
      <c r="J20" s="99">
        <f t="shared" si="0"/>
        <v>1443.0555555555557</v>
      </c>
      <c r="K20" s="99">
        <f>SUM(K16:K19)</f>
        <v>0</v>
      </c>
      <c r="L20" s="99">
        <f>SUM(L16:L19)</f>
        <v>0</v>
      </c>
      <c r="M20" s="99">
        <f>SUM(K20:L20)</f>
        <v>0</v>
      </c>
      <c r="N20" s="99">
        <f>SUM(N16:N19)</f>
        <v>24506</v>
      </c>
      <c r="O20" s="99">
        <f>SUM(O16:O19)</f>
        <v>1469</v>
      </c>
      <c r="P20" s="99">
        <f>SUM(N20:O20)</f>
        <v>25975</v>
      </c>
      <c r="Q20" s="99">
        <f>SUM(Q16:Q19)</f>
        <v>110181</v>
      </c>
      <c r="R20" s="99">
        <f>SUM(R16:R19)</f>
        <v>110181</v>
      </c>
      <c r="S20" s="339"/>
    </row>
    <row r="21" spans="1:18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6.5" customHeight="1">
      <c r="A23" s="329" t="s">
        <v>628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9" ht="45" customHeight="1">
      <c r="A25" s="642" t="s">
        <v>621</v>
      </c>
      <c r="B25" s="522" t="s">
        <v>491</v>
      </c>
      <c r="C25" s="523"/>
      <c r="D25" s="493"/>
      <c r="E25" s="544" t="s">
        <v>615</v>
      </c>
      <c r="F25" s="544"/>
      <c r="G25" s="544"/>
      <c r="H25" s="544" t="s">
        <v>617</v>
      </c>
      <c r="I25" s="544"/>
      <c r="J25" s="544"/>
      <c r="K25" s="544" t="s">
        <v>508</v>
      </c>
      <c r="L25" s="544"/>
      <c r="M25" s="544"/>
      <c r="N25" s="522" t="s">
        <v>350</v>
      </c>
      <c r="O25" s="523"/>
      <c r="P25" s="493"/>
      <c r="Q25" s="553" t="s">
        <v>351</v>
      </c>
      <c r="R25" s="553"/>
      <c r="S25" s="339"/>
    </row>
    <row r="26" spans="1:19" ht="31.5" customHeight="1">
      <c r="A26" s="643"/>
      <c r="B26" s="126" t="s">
        <v>622</v>
      </c>
      <c r="C26" s="126" t="s">
        <v>623</v>
      </c>
      <c r="D26" s="126" t="s">
        <v>329</v>
      </c>
      <c r="E26" s="126" t="s">
        <v>622</v>
      </c>
      <c r="F26" s="126" t="s">
        <v>623</v>
      </c>
      <c r="G26" s="126" t="s">
        <v>329</v>
      </c>
      <c r="H26" s="126" t="s">
        <v>622</v>
      </c>
      <c r="I26" s="126" t="s">
        <v>623</v>
      </c>
      <c r="J26" s="126" t="s">
        <v>329</v>
      </c>
      <c r="K26" s="126" t="s">
        <v>622</v>
      </c>
      <c r="L26" s="126" t="s">
        <v>623</v>
      </c>
      <c r="M26" s="126" t="s">
        <v>329</v>
      </c>
      <c r="N26" s="126" t="s">
        <v>622</v>
      </c>
      <c r="O26" s="126" t="s">
        <v>623</v>
      </c>
      <c r="P26" s="126" t="s">
        <v>329</v>
      </c>
      <c r="Q26" s="79" t="s">
        <v>329</v>
      </c>
      <c r="R26" s="79" t="s">
        <v>352</v>
      </c>
      <c r="S26" s="339"/>
    </row>
    <row r="27" spans="1:19" ht="14.25" customHeight="1">
      <c r="A27" s="331" t="s">
        <v>624</v>
      </c>
      <c r="B27" s="93" t="s">
        <v>44</v>
      </c>
      <c r="C27" s="93" t="s">
        <v>44</v>
      </c>
      <c r="D27" s="99">
        <f>SUM(B27:C27)</f>
        <v>0</v>
      </c>
      <c r="E27" s="93" t="s">
        <v>44</v>
      </c>
      <c r="F27" s="93" t="s">
        <v>44</v>
      </c>
      <c r="G27" s="99">
        <f>SUM(E27:F27)</f>
        <v>0</v>
      </c>
      <c r="H27" s="99">
        <f aca="true" t="shared" si="1" ref="H27:J31">IF(AND(ISNUMBER(N27),ISNUMBER(K27),ISNUMBER(E27),E27&lt;&gt;0),(N27-K27)/E27*1,0)</f>
        <v>0</v>
      </c>
      <c r="I27" s="99">
        <f t="shared" si="1"/>
        <v>0</v>
      </c>
      <c r="J27" s="99">
        <f t="shared" si="1"/>
        <v>0</v>
      </c>
      <c r="K27" s="93" t="s">
        <v>44</v>
      </c>
      <c r="L27" s="93" t="s">
        <v>44</v>
      </c>
      <c r="M27" s="99">
        <f>SUM(K27:L27)</f>
        <v>0</v>
      </c>
      <c r="N27" s="93" t="s">
        <v>44</v>
      </c>
      <c r="O27" s="93" t="s">
        <v>44</v>
      </c>
      <c r="P27" s="99">
        <f>SUM(N27:O27)</f>
        <v>0</v>
      </c>
      <c r="Q27" s="93" t="s">
        <v>44</v>
      </c>
      <c r="R27" s="93" t="s">
        <v>44</v>
      </c>
      <c r="S27" s="339"/>
    </row>
    <row r="28" spans="1:19" ht="13.5" customHeight="1">
      <c r="A28" s="331" t="s">
        <v>625</v>
      </c>
      <c r="B28" s="93" t="s">
        <v>44</v>
      </c>
      <c r="C28" s="93" t="s">
        <v>44</v>
      </c>
      <c r="D28" s="99">
        <f>SUM(B28:C28)</f>
        <v>0</v>
      </c>
      <c r="E28" s="93" t="s">
        <v>44</v>
      </c>
      <c r="F28" s="93" t="s">
        <v>44</v>
      </c>
      <c r="G28" s="99">
        <f>SUM(E28:F28)</f>
        <v>0</v>
      </c>
      <c r="H28" s="99">
        <f t="shared" si="1"/>
        <v>0</v>
      </c>
      <c r="I28" s="99">
        <f t="shared" si="1"/>
        <v>0</v>
      </c>
      <c r="J28" s="99">
        <f t="shared" si="1"/>
        <v>0</v>
      </c>
      <c r="K28" s="93" t="s">
        <v>44</v>
      </c>
      <c r="L28" s="93" t="s">
        <v>44</v>
      </c>
      <c r="M28" s="99">
        <f>SUM(K28:L28)</f>
        <v>0</v>
      </c>
      <c r="N28" s="93" t="s">
        <v>44</v>
      </c>
      <c r="O28" s="93" t="s">
        <v>44</v>
      </c>
      <c r="P28" s="99">
        <f>SUM(N28:O28)</f>
        <v>0</v>
      </c>
      <c r="Q28" s="93" t="s">
        <v>44</v>
      </c>
      <c r="R28" s="93" t="s">
        <v>44</v>
      </c>
      <c r="S28" s="339"/>
    </row>
    <row r="29" spans="1:19" ht="25.5">
      <c r="A29" s="139" t="s">
        <v>626</v>
      </c>
      <c r="B29" s="93" t="s">
        <v>44</v>
      </c>
      <c r="C29" s="93" t="s">
        <v>44</v>
      </c>
      <c r="D29" s="99">
        <f>SUM(B29:C29)</f>
        <v>0</v>
      </c>
      <c r="E29" s="93" t="s">
        <v>44</v>
      </c>
      <c r="F29" s="93" t="s">
        <v>44</v>
      </c>
      <c r="G29" s="99">
        <f>SUM(E29:F29)</f>
        <v>0</v>
      </c>
      <c r="H29" s="99">
        <f t="shared" si="1"/>
        <v>0</v>
      </c>
      <c r="I29" s="99">
        <f t="shared" si="1"/>
        <v>0</v>
      </c>
      <c r="J29" s="99">
        <f t="shared" si="1"/>
        <v>0</v>
      </c>
      <c r="K29" s="93" t="s">
        <v>44</v>
      </c>
      <c r="L29" s="93" t="s">
        <v>44</v>
      </c>
      <c r="M29" s="99">
        <f>SUM(K29:L29)</f>
        <v>0</v>
      </c>
      <c r="N29" s="93" t="s">
        <v>44</v>
      </c>
      <c r="O29" s="93" t="s">
        <v>44</v>
      </c>
      <c r="P29" s="99">
        <f>SUM(N29:O29)</f>
        <v>0</v>
      </c>
      <c r="Q29" s="93" t="s">
        <v>44</v>
      </c>
      <c r="R29" s="93" t="s">
        <v>44</v>
      </c>
      <c r="S29" s="339"/>
    </row>
    <row r="30" spans="1:19" ht="12.75">
      <c r="A30" s="331" t="s">
        <v>627</v>
      </c>
      <c r="B30" s="93" t="s">
        <v>44</v>
      </c>
      <c r="C30" s="93" t="s">
        <v>44</v>
      </c>
      <c r="D30" s="99">
        <f>SUM(B30:C30)</f>
        <v>0</v>
      </c>
      <c r="E30" s="93" t="s">
        <v>44</v>
      </c>
      <c r="F30" s="93" t="s">
        <v>44</v>
      </c>
      <c r="G30" s="99">
        <f>SUM(E30:F30)</f>
        <v>0</v>
      </c>
      <c r="H30" s="99">
        <f t="shared" si="1"/>
        <v>0</v>
      </c>
      <c r="I30" s="99">
        <f t="shared" si="1"/>
        <v>0</v>
      </c>
      <c r="J30" s="99">
        <f t="shared" si="1"/>
        <v>0</v>
      </c>
      <c r="K30" s="93" t="s">
        <v>44</v>
      </c>
      <c r="L30" s="93" t="s">
        <v>44</v>
      </c>
      <c r="M30" s="99">
        <f>SUM(K30:L30)</f>
        <v>0</v>
      </c>
      <c r="N30" s="93" t="s">
        <v>44</v>
      </c>
      <c r="O30" s="93" t="s">
        <v>44</v>
      </c>
      <c r="P30" s="99">
        <f>SUM(N30:O30)</f>
        <v>0</v>
      </c>
      <c r="Q30" s="93" t="s">
        <v>44</v>
      </c>
      <c r="R30" s="93" t="s">
        <v>44</v>
      </c>
      <c r="S30" s="339"/>
    </row>
    <row r="31" spans="1:19" ht="13.5" customHeight="1">
      <c r="A31" s="340" t="s">
        <v>321</v>
      </c>
      <c r="B31" s="99">
        <f>SUM(B27:B30)</f>
        <v>0</v>
      </c>
      <c r="C31" s="99">
        <f>SUM(C27:C30)</f>
        <v>0</v>
      </c>
      <c r="D31" s="99">
        <f>SUM(B31:C31)</f>
        <v>0</v>
      </c>
      <c r="E31" s="99">
        <f>SUM(E27:E30)</f>
        <v>0</v>
      </c>
      <c r="F31" s="99">
        <f>SUM(F27:F30)</f>
        <v>0</v>
      </c>
      <c r="G31" s="99">
        <f>SUM(E31:F31)</f>
        <v>0</v>
      </c>
      <c r="H31" s="99">
        <f t="shared" si="1"/>
        <v>0</v>
      </c>
      <c r="I31" s="99">
        <f t="shared" si="1"/>
        <v>0</v>
      </c>
      <c r="J31" s="99">
        <f t="shared" si="1"/>
        <v>0</v>
      </c>
      <c r="K31" s="99">
        <f>SUM(K27:K30)</f>
        <v>0</v>
      </c>
      <c r="L31" s="99">
        <f>SUM(L27:L30)</f>
        <v>0</v>
      </c>
      <c r="M31" s="99">
        <f>SUM(K31:L31)</f>
        <v>0</v>
      </c>
      <c r="N31" s="99">
        <f>SUM(N27:N30)</f>
        <v>0</v>
      </c>
      <c r="O31" s="99">
        <f>SUM(O27:O30)</f>
        <v>0</v>
      </c>
      <c r="P31" s="99">
        <f>SUM(N31:O31)</f>
        <v>0</v>
      </c>
      <c r="Q31" s="99">
        <f>SUM(Q27:Q30)</f>
        <v>0</v>
      </c>
      <c r="R31" s="99">
        <f>SUM(R27:R30)</f>
        <v>0</v>
      </c>
      <c r="S31" s="339"/>
    </row>
    <row r="32" spans="1:18" ht="18" customHeight="1">
      <c r="A32" s="1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</row>
    <row r="33" spans="1:18" ht="25.5">
      <c r="A33" s="342" t="s">
        <v>629</v>
      </c>
      <c r="B33" s="254"/>
      <c r="C33" s="254"/>
      <c r="D33" s="99">
        <f>SUM(D20,D31)</f>
        <v>3544</v>
      </c>
      <c r="E33" s="254"/>
      <c r="F33" s="254"/>
      <c r="G33" s="99">
        <f>SUM(G20,G31)</f>
        <v>18</v>
      </c>
      <c r="H33" s="247"/>
      <c r="I33" s="247"/>
      <c r="J33" s="99">
        <f>IF(AND(ISNUMBER(P33),ISNUMBER(M33),ISNUMBER(G33),G33&lt;&gt;0),(P33-M33)/G33,0)</f>
        <v>1443.0555555555557</v>
      </c>
      <c r="K33" s="254"/>
      <c r="L33" s="254"/>
      <c r="M33" s="99">
        <f>SUM(M20,M31)</f>
        <v>0</v>
      </c>
      <c r="N33" s="254"/>
      <c r="O33" s="254"/>
      <c r="P33" s="273">
        <f>SUM(P20,P31)</f>
        <v>25975</v>
      </c>
      <c r="Q33" s="273">
        <f>SUM(Q20,Q31)</f>
        <v>110181</v>
      </c>
      <c r="R33" s="273">
        <f>SUM(R20,R31)</f>
        <v>110181</v>
      </c>
    </row>
    <row r="34" spans="1:18" ht="12.75">
      <c r="A34" s="246" t="s">
        <v>630</v>
      </c>
      <c r="B34" s="247"/>
      <c r="C34" s="247"/>
      <c r="D34" s="418">
        <v>2120</v>
      </c>
      <c r="E34" s="247"/>
      <c r="F34" s="247"/>
      <c r="G34" s="418">
        <v>14</v>
      </c>
      <c r="H34" s="247"/>
      <c r="I34" s="247"/>
      <c r="J34" s="247"/>
      <c r="K34" s="247"/>
      <c r="L34" s="247"/>
      <c r="M34" s="247"/>
      <c r="N34" s="247"/>
      <c r="O34" s="247"/>
      <c r="P34" s="418"/>
      <c r="Q34" s="418">
        <v>130335</v>
      </c>
      <c r="R34" s="418">
        <v>104268</v>
      </c>
    </row>
    <row r="40" ht="12.75">
      <c r="I40" s="498"/>
    </row>
  </sheetData>
  <mergeCells count="35">
    <mergeCell ref="Q14:R14"/>
    <mergeCell ref="A25:A26"/>
    <mergeCell ref="B25:D25"/>
    <mergeCell ref="E25:G25"/>
    <mergeCell ref="H25:J25"/>
    <mergeCell ref="K25:M25"/>
    <mergeCell ref="N25:P25"/>
    <mergeCell ref="Q25:R25"/>
    <mergeCell ref="K11:P11"/>
    <mergeCell ref="A14:A15"/>
    <mergeCell ref="B14:D14"/>
    <mergeCell ref="E14:G14"/>
    <mergeCell ref="H14:J14"/>
    <mergeCell ref="K14:M14"/>
    <mergeCell ref="N14:P14"/>
    <mergeCell ref="B10:C10"/>
    <mergeCell ref="E10:F10"/>
    <mergeCell ref="H10:J10"/>
    <mergeCell ref="B11:C11"/>
    <mergeCell ref="E11:F11"/>
    <mergeCell ref="H11:J11"/>
    <mergeCell ref="B8:C8"/>
    <mergeCell ref="E8:F8"/>
    <mergeCell ref="H8:J8"/>
    <mergeCell ref="B9:C9"/>
    <mergeCell ref="E9:F9"/>
    <mergeCell ref="H9:J9"/>
    <mergeCell ref="G6:G7"/>
    <mergeCell ref="H6:J7"/>
    <mergeCell ref="K6:P10"/>
    <mergeCell ref="Q6:R6"/>
    <mergeCell ref="A6:A7"/>
    <mergeCell ref="B6:C7"/>
    <mergeCell ref="D6:D7"/>
    <mergeCell ref="E6:F7"/>
  </mergeCells>
  <printOptions/>
  <pageMargins left="0.75" right="0.57" top="1" bottom="1" header="0.5" footer="0.5"/>
  <pageSetup fitToHeight="1" fitToWidth="1" horizontalDpi="600" verticalDpi="600" orientation="landscape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6">
    <pageSetUpPr fitToPage="1"/>
  </sheetPr>
  <dimension ref="A1:J24"/>
  <sheetViews>
    <sheetView workbookViewId="0" topLeftCell="A1">
      <selection activeCell="I40" sqref="I40"/>
    </sheetView>
  </sheetViews>
  <sheetFormatPr defaultColWidth="9.00390625" defaultRowHeight="13.5" customHeight="1"/>
  <cols>
    <col min="1" max="1" width="16.75390625" style="0" customWidth="1"/>
    <col min="2" max="2" width="18.625" style="0" customWidth="1"/>
    <col min="3" max="3" width="16.625" style="0" customWidth="1"/>
    <col min="4" max="4" width="16.75390625" style="0" customWidth="1"/>
    <col min="5" max="5" width="13.375" style="0" customWidth="1"/>
    <col min="6" max="6" width="10.75390625" style="0" customWidth="1"/>
    <col min="7" max="7" width="14.375" style="0" customWidth="1"/>
    <col min="8" max="8" width="12.75390625" style="0" customWidth="1"/>
  </cols>
  <sheetData>
    <row r="1" spans="1:8" ht="13.5" customHeight="1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H1" s="134"/>
    </row>
    <row r="2" s="25" customFormat="1" ht="25.5" customHeight="1">
      <c r="A2" s="269" t="s">
        <v>258</v>
      </c>
    </row>
    <row r="3" s="25" customFormat="1" ht="13.5" customHeight="1">
      <c r="A3" s="260"/>
    </row>
    <row r="4" spans="1:8" s="25" customFormat="1" ht="13.5" customHeight="1">
      <c r="A4" s="343" t="s">
        <v>631</v>
      </c>
      <c r="B4" s="265"/>
      <c r="C4" s="265"/>
      <c r="D4" s="265"/>
      <c r="E4" s="265"/>
      <c r="F4" s="265"/>
      <c r="G4" s="265"/>
      <c r="H4" s="265"/>
    </row>
    <row r="5" spans="1:8" ht="13.5" customHeight="1">
      <c r="A5" s="344"/>
      <c r="B5" s="265"/>
      <c r="C5" s="265"/>
      <c r="D5" s="265"/>
      <c r="E5" s="265"/>
      <c r="F5" s="265"/>
      <c r="G5" s="265"/>
      <c r="H5" s="265"/>
    </row>
    <row r="6" spans="1:8" ht="13.5" customHeight="1">
      <c r="A6" s="613" t="s">
        <v>632</v>
      </c>
      <c r="B6" s="647"/>
      <c r="C6" s="568" t="s">
        <v>491</v>
      </c>
      <c r="D6" s="568" t="s">
        <v>508</v>
      </c>
      <c r="E6" s="568" t="s">
        <v>350</v>
      </c>
      <c r="F6" s="481" t="s">
        <v>351</v>
      </c>
      <c r="G6" s="482"/>
      <c r="H6" s="568" t="s">
        <v>615</v>
      </c>
    </row>
    <row r="7" spans="1:8" ht="55.5" customHeight="1">
      <c r="A7" s="648"/>
      <c r="B7" s="649"/>
      <c r="C7" s="515"/>
      <c r="D7" s="515"/>
      <c r="E7" s="515"/>
      <c r="F7" s="79" t="s">
        <v>329</v>
      </c>
      <c r="G7" s="79" t="s">
        <v>352</v>
      </c>
      <c r="H7" s="644"/>
    </row>
    <row r="8" spans="1:8" ht="13.5" customHeight="1">
      <c r="A8" s="645" t="s">
        <v>633</v>
      </c>
      <c r="B8" s="646"/>
      <c r="C8" s="345"/>
      <c r="D8" s="346"/>
      <c r="E8" s="346"/>
      <c r="F8" s="346"/>
      <c r="G8" s="346"/>
      <c r="H8" s="346"/>
    </row>
    <row r="9" spans="1:8" ht="13.5" customHeight="1">
      <c r="A9" s="645" t="s">
        <v>634</v>
      </c>
      <c r="B9" s="646"/>
      <c r="C9" s="345"/>
      <c r="D9" s="346"/>
      <c r="E9" s="346"/>
      <c r="F9" s="346"/>
      <c r="G9" s="346"/>
      <c r="H9" s="347"/>
    </row>
    <row r="10" spans="1:8" ht="13.5" customHeight="1">
      <c r="A10" s="645" t="s">
        <v>635</v>
      </c>
      <c r="B10" s="646"/>
      <c r="C10" s="345"/>
      <c r="D10" s="346"/>
      <c r="E10" s="346"/>
      <c r="F10" s="346"/>
      <c r="G10" s="346"/>
      <c r="H10" s="347"/>
    </row>
    <row r="11" spans="1:8" ht="13.5" customHeight="1">
      <c r="A11" s="645" t="s">
        <v>636</v>
      </c>
      <c r="B11" s="646"/>
      <c r="C11" s="345"/>
      <c r="D11" s="346"/>
      <c r="E11" s="346"/>
      <c r="F11" s="346"/>
      <c r="G11" s="346"/>
      <c r="H11" s="347"/>
    </row>
    <row r="12" spans="1:8" ht="13.5" customHeight="1">
      <c r="A12" s="650" t="s">
        <v>637</v>
      </c>
      <c r="B12" s="651"/>
      <c r="C12" s="348"/>
      <c r="D12" s="349"/>
      <c r="E12" s="349"/>
      <c r="F12" s="349"/>
      <c r="G12" s="349"/>
      <c r="H12" s="349"/>
    </row>
    <row r="13" spans="1:8" ht="13.5" customHeight="1">
      <c r="A13" s="652" t="s">
        <v>638</v>
      </c>
      <c r="B13" s="653"/>
      <c r="C13" s="350"/>
      <c r="D13" s="351"/>
      <c r="E13" s="351"/>
      <c r="F13" s="351"/>
      <c r="G13" s="351"/>
      <c r="H13" s="352"/>
    </row>
    <row r="14" spans="1:8" ht="13.5" customHeight="1">
      <c r="A14" s="654" t="s">
        <v>329</v>
      </c>
      <c r="B14" s="646"/>
      <c r="C14" s="353">
        <f>SUM(C8:C13)</f>
        <v>0</v>
      </c>
      <c r="D14" s="353">
        <f>SUM(D8:D13)</f>
        <v>0</v>
      </c>
      <c r="E14" s="353">
        <f>SUM(E8:E13)</f>
        <v>0</v>
      </c>
      <c r="F14" s="353">
        <f>SUM(F8:F13)</f>
        <v>0</v>
      </c>
      <c r="G14" s="353">
        <f>SUM(G8:G13)</f>
        <v>0</v>
      </c>
      <c r="H14" s="353">
        <f>SUM(H8,H12)</f>
        <v>0</v>
      </c>
    </row>
    <row r="15" spans="1:8" ht="13.5" customHeight="1">
      <c r="A15" s="655" t="s">
        <v>498</v>
      </c>
      <c r="B15" s="646"/>
      <c r="C15" s="346"/>
      <c r="D15" s="354"/>
      <c r="E15" s="346"/>
      <c r="F15" s="346"/>
      <c r="G15" s="346"/>
      <c r="H15" s="347"/>
    </row>
    <row r="16" spans="1:7" ht="13.5" customHeight="1">
      <c r="A16" s="355"/>
      <c r="B16" s="356"/>
      <c r="C16" s="357"/>
      <c r="D16" s="357"/>
      <c r="E16" s="357"/>
      <c r="F16" s="358"/>
      <c r="G16" s="358"/>
    </row>
    <row r="17" spans="1:10" ht="13.5" customHeight="1">
      <c r="A17" s="613" t="s">
        <v>639</v>
      </c>
      <c r="B17" s="647"/>
      <c r="C17" s="568" t="s">
        <v>491</v>
      </c>
      <c r="D17" s="568" t="s">
        <v>508</v>
      </c>
      <c r="E17" s="568" t="s">
        <v>350</v>
      </c>
      <c r="F17" s="481" t="s">
        <v>351</v>
      </c>
      <c r="G17" s="482"/>
      <c r="H17" s="568" t="s">
        <v>615</v>
      </c>
      <c r="I17" s="169"/>
      <c r="J17" s="169"/>
    </row>
    <row r="18" spans="1:10" ht="51.75" customHeight="1">
      <c r="A18" s="648"/>
      <c r="B18" s="649"/>
      <c r="C18" s="515"/>
      <c r="D18" s="515"/>
      <c r="E18" s="515"/>
      <c r="F18" s="79" t="s">
        <v>329</v>
      </c>
      <c r="G18" s="79" t="s">
        <v>352</v>
      </c>
      <c r="H18" s="644"/>
      <c r="I18" s="256"/>
      <c r="J18" s="256"/>
    </row>
    <row r="19" spans="1:8" ht="13.5" customHeight="1">
      <c r="A19" s="645" t="s">
        <v>640</v>
      </c>
      <c r="B19" s="646"/>
      <c r="C19" s="345"/>
      <c r="D19" s="346"/>
      <c r="E19" s="346"/>
      <c r="F19" s="346"/>
      <c r="G19" s="346"/>
      <c r="H19" s="93"/>
    </row>
    <row r="20" spans="1:8" ht="13.5" customHeight="1">
      <c r="A20" s="645" t="s">
        <v>641</v>
      </c>
      <c r="B20" s="646"/>
      <c r="C20" s="345"/>
      <c r="D20" s="346"/>
      <c r="E20" s="346"/>
      <c r="F20" s="346"/>
      <c r="G20" s="346"/>
      <c r="H20" s="93"/>
    </row>
    <row r="21" spans="1:8" ht="13.5" customHeight="1">
      <c r="A21" s="654" t="s">
        <v>329</v>
      </c>
      <c r="B21" s="646"/>
      <c r="C21" s="359">
        <f aca="true" t="shared" si="0" ref="C21:H21">SUM(C19:C20)</f>
        <v>0</v>
      </c>
      <c r="D21" s="353">
        <f t="shared" si="0"/>
        <v>0</v>
      </c>
      <c r="E21" s="353">
        <f t="shared" si="0"/>
        <v>0</v>
      </c>
      <c r="F21" s="353">
        <f t="shared" si="0"/>
        <v>0</v>
      </c>
      <c r="G21" s="353">
        <f t="shared" si="0"/>
        <v>0</v>
      </c>
      <c r="H21" s="284">
        <f t="shared" si="0"/>
        <v>0</v>
      </c>
    </row>
    <row r="22" spans="1:8" ht="13.5" customHeight="1">
      <c r="A22" s="655" t="s">
        <v>498</v>
      </c>
      <c r="B22" s="646"/>
      <c r="C22" s="248"/>
      <c r="D22" s="325"/>
      <c r="E22" s="248"/>
      <c r="F22" s="248"/>
      <c r="G22" s="248"/>
      <c r="H22" s="248"/>
    </row>
    <row r="23" spans="1:8" s="314" customFormat="1" ht="13.5" customHeight="1">
      <c r="A23" s="360"/>
      <c r="B23" s="361"/>
      <c r="C23" s="362"/>
      <c r="D23" s="362"/>
      <c r="E23" s="362"/>
      <c r="F23" s="362"/>
      <c r="G23" s="362"/>
      <c r="H23" s="363"/>
    </row>
    <row r="24" spans="1:8" s="53" customFormat="1" ht="13.5" customHeight="1" thickBot="1">
      <c r="A24" s="656" t="s">
        <v>642</v>
      </c>
      <c r="B24" s="657"/>
      <c r="C24" s="364">
        <f>SUM('[1]h&amp;i.1'!D31,C14,C21)</f>
        <v>0</v>
      </c>
      <c r="D24" s="365">
        <f>SUM('[1]h&amp;i.1'!M31,D14,D21)</f>
        <v>0</v>
      </c>
      <c r="E24" s="365">
        <f>SUM('[1]h&amp;i.1'!P31,E14,E21)</f>
        <v>0</v>
      </c>
      <c r="F24" s="365">
        <f>SUM('[1]h&amp;i.1'!Q31,F14,F21)</f>
        <v>0</v>
      </c>
      <c r="G24" s="365">
        <f>SUM('[1]h&amp;i.1'!R31,G14,G21)</f>
        <v>0</v>
      </c>
      <c r="H24" s="366"/>
    </row>
  </sheetData>
  <mergeCells count="25">
    <mergeCell ref="A24:B24"/>
    <mergeCell ref="A19:B19"/>
    <mergeCell ref="A20:B20"/>
    <mergeCell ref="A21:B21"/>
    <mergeCell ref="A22:B22"/>
    <mergeCell ref="D17:D18"/>
    <mergeCell ref="E17:E18"/>
    <mergeCell ref="F17:G17"/>
    <mergeCell ref="H17:H18"/>
    <mergeCell ref="A14:B14"/>
    <mergeCell ref="A15:B15"/>
    <mergeCell ref="A17:B18"/>
    <mergeCell ref="C17:C18"/>
    <mergeCell ref="A10:B10"/>
    <mergeCell ref="A11:B11"/>
    <mergeCell ref="A12:B12"/>
    <mergeCell ref="A13:B13"/>
    <mergeCell ref="F6:G6"/>
    <mergeCell ref="H6:H7"/>
    <mergeCell ref="A8:B8"/>
    <mergeCell ref="A9:B9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27">
    <pageSetUpPr fitToPage="1"/>
  </sheetPr>
  <dimension ref="A1:I16"/>
  <sheetViews>
    <sheetView workbookViewId="0" topLeftCell="A1">
      <selection activeCell="H4" sqref="H4"/>
    </sheetView>
  </sheetViews>
  <sheetFormatPr defaultColWidth="9.00390625" defaultRowHeight="12.75"/>
  <cols>
    <col min="1" max="1" width="20.75390625" style="0" customWidth="1"/>
    <col min="2" max="2" width="13.875" style="0" customWidth="1"/>
    <col min="3" max="3" width="17.875" style="0" customWidth="1"/>
    <col min="4" max="4" width="18.00390625" style="0" customWidth="1"/>
    <col min="5" max="10" width="14.75390625" style="0" customWidth="1"/>
    <col min="11" max="12" width="6.75390625" style="0" customWidth="1"/>
    <col min="13" max="18" width="5.75390625" style="0" customWidth="1"/>
    <col min="19" max="19" width="8.00390625" style="0" customWidth="1"/>
    <col min="20" max="20" width="10.875" style="0" customWidth="1"/>
  </cols>
  <sheetData>
    <row r="1" spans="1:7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G1" s="134"/>
    </row>
    <row r="2" s="25" customFormat="1" ht="19.5" customHeight="1">
      <c r="A2" s="234" t="s">
        <v>643</v>
      </c>
    </row>
    <row r="3" ht="13.5" customHeight="1"/>
    <row r="4" s="25" customFormat="1" ht="19.5" customHeight="1">
      <c r="A4" s="260" t="s">
        <v>644</v>
      </c>
    </row>
    <row r="5" s="25" customFormat="1" ht="13.5" customHeight="1">
      <c r="A5" s="260"/>
    </row>
    <row r="6" spans="1:7" ht="24.75" customHeight="1">
      <c r="A6" s="636" t="s">
        <v>544</v>
      </c>
      <c r="B6" s="521" t="s">
        <v>491</v>
      </c>
      <c r="C6" s="514" t="s">
        <v>645</v>
      </c>
      <c r="D6" s="521" t="s">
        <v>508</v>
      </c>
      <c r="E6" s="521" t="s">
        <v>350</v>
      </c>
      <c r="F6" s="553" t="s">
        <v>351</v>
      </c>
      <c r="G6" s="553"/>
    </row>
    <row r="7" spans="1:7" ht="27.75" customHeight="1">
      <c r="A7" s="636"/>
      <c r="B7" s="521"/>
      <c r="C7" s="545"/>
      <c r="D7" s="521"/>
      <c r="E7" s="521"/>
      <c r="F7" s="79" t="s">
        <v>329</v>
      </c>
      <c r="G7" s="79" t="s">
        <v>352</v>
      </c>
    </row>
    <row r="8" spans="1:9" ht="15" customHeight="1">
      <c r="A8" s="367" t="s">
        <v>179</v>
      </c>
      <c r="B8" s="146"/>
      <c r="C8" s="146"/>
      <c r="D8" s="146"/>
      <c r="E8" s="146"/>
      <c r="F8" s="368"/>
      <c r="G8" s="146"/>
      <c r="H8" s="256"/>
      <c r="I8" s="256"/>
    </row>
    <row r="9" spans="1:7" ht="12.75">
      <c r="A9" s="288" t="s">
        <v>498</v>
      </c>
      <c r="B9" s="369"/>
      <c r="C9" s="370"/>
      <c r="D9" s="370"/>
      <c r="E9" s="369"/>
      <c r="F9" s="369"/>
      <c r="G9" s="369"/>
    </row>
    <row r="11" ht="15.75">
      <c r="A11" s="260" t="s">
        <v>646</v>
      </c>
    </row>
    <row r="13" spans="1:7" ht="24.75" customHeight="1">
      <c r="A13" s="636" t="s">
        <v>544</v>
      </c>
      <c r="B13" s="521" t="s">
        <v>491</v>
      </c>
      <c r="C13" s="514" t="s">
        <v>645</v>
      </c>
      <c r="D13" s="521" t="s">
        <v>508</v>
      </c>
      <c r="E13" s="521" t="s">
        <v>350</v>
      </c>
      <c r="F13" s="553" t="s">
        <v>351</v>
      </c>
      <c r="G13" s="553"/>
    </row>
    <row r="14" spans="1:7" ht="27.75" customHeight="1">
      <c r="A14" s="636"/>
      <c r="B14" s="521"/>
      <c r="C14" s="545"/>
      <c r="D14" s="521"/>
      <c r="E14" s="521"/>
      <c r="F14" s="79" t="s">
        <v>329</v>
      </c>
      <c r="G14" s="79" t="s">
        <v>352</v>
      </c>
    </row>
    <row r="15" spans="1:9" ht="15" customHeight="1">
      <c r="A15" s="371" t="s">
        <v>181</v>
      </c>
      <c r="B15" s="93"/>
      <c r="C15" s="93"/>
      <c r="D15" s="93"/>
      <c r="E15" s="93"/>
      <c r="F15" s="164"/>
      <c r="G15" s="93"/>
      <c r="H15" s="256"/>
      <c r="I15" s="256"/>
    </row>
    <row r="16" spans="1:7" ht="12.75">
      <c r="A16" s="288" t="s">
        <v>498</v>
      </c>
      <c r="B16" s="93"/>
      <c r="C16" s="285"/>
      <c r="D16" s="285"/>
      <c r="E16" s="93"/>
      <c r="F16" s="93"/>
      <c r="G16" s="93"/>
    </row>
  </sheetData>
  <mergeCells count="12">
    <mergeCell ref="C13:C14"/>
    <mergeCell ref="D13:D14"/>
    <mergeCell ref="C6:C7"/>
    <mergeCell ref="D6:D7"/>
    <mergeCell ref="A6:A7"/>
    <mergeCell ref="B6:B7"/>
    <mergeCell ref="A13:A14"/>
    <mergeCell ref="B13:B14"/>
    <mergeCell ref="E6:E7"/>
    <mergeCell ref="F6:G6"/>
    <mergeCell ref="E13:E14"/>
    <mergeCell ref="F13:G1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28">
    <pageSetUpPr fitToPage="1"/>
  </sheetPr>
  <dimension ref="A1:H24"/>
  <sheetViews>
    <sheetView workbookViewId="0" topLeftCell="A1">
      <selection activeCell="D35" sqref="D35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9.25390625" style="0" customWidth="1"/>
    <col min="4" max="4" width="14.75390625" style="0" customWidth="1"/>
    <col min="5" max="6" width="16.375" style="0" customWidth="1"/>
    <col min="7" max="7" width="0.12890625" style="0" customWidth="1"/>
    <col min="8" max="8" width="14.75390625" style="0" hidden="1" customWidth="1"/>
    <col min="9" max="10" width="14.75390625" style="0" customWidth="1"/>
    <col min="11" max="16384" width="20.75390625" style="0" customWidth="1"/>
  </cols>
  <sheetData>
    <row r="1" spans="1:6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F1" s="134"/>
    </row>
    <row r="2" ht="19.5" customHeight="1">
      <c r="A2" s="234" t="s">
        <v>643</v>
      </c>
    </row>
    <row r="3" ht="12.75" customHeight="1">
      <c r="A3" s="269"/>
    </row>
    <row r="4" spans="1:8" ht="18.75" customHeight="1">
      <c r="A4" s="658" t="s">
        <v>647</v>
      </c>
      <c r="B4" s="659"/>
      <c r="C4" s="659"/>
      <c r="D4" s="659"/>
      <c r="E4" s="659"/>
      <c r="F4" s="659"/>
      <c r="G4" s="659"/>
      <c r="H4" s="659"/>
    </row>
    <row r="5" spans="1:8" ht="22.5" customHeight="1">
      <c r="A5" s="659"/>
      <c r="B5" s="659"/>
      <c r="C5" s="659"/>
      <c r="D5" s="659"/>
      <c r="E5" s="659"/>
      <c r="F5" s="659"/>
      <c r="G5" s="659"/>
      <c r="H5" s="659"/>
    </row>
    <row r="6" spans="1:6" ht="12.75" customHeight="1">
      <c r="A6" s="419"/>
      <c r="B6" s="420"/>
      <c r="C6" s="420"/>
      <c r="D6" s="420"/>
      <c r="E6" s="25"/>
      <c r="F6" s="25"/>
    </row>
    <row r="7" spans="1:6" ht="27.75" customHeight="1">
      <c r="A7" s="544" t="s">
        <v>544</v>
      </c>
      <c r="B7" s="521" t="s">
        <v>491</v>
      </c>
      <c r="C7" s="521" t="s">
        <v>508</v>
      </c>
      <c r="D7" s="521" t="s">
        <v>350</v>
      </c>
      <c r="E7" s="553" t="s">
        <v>351</v>
      </c>
      <c r="F7" s="553"/>
    </row>
    <row r="8" spans="1:6" ht="33.75" customHeight="1">
      <c r="A8" s="544"/>
      <c r="B8" s="521"/>
      <c r="C8" s="521"/>
      <c r="D8" s="521"/>
      <c r="E8" s="79" t="s">
        <v>329</v>
      </c>
      <c r="F8" s="79" t="s">
        <v>352</v>
      </c>
    </row>
    <row r="9" spans="1:6" ht="28.5" customHeight="1">
      <c r="A9" s="421" t="s">
        <v>648</v>
      </c>
      <c r="B9" s="223"/>
      <c r="C9" s="223"/>
      <c r="D9" s="223"/>
      <c r="E9" s="223"/>
      <c r="F9" s="223"/>
    </row>
    <row r="10" spans="1:6" ht="25.5" customHeight="1">
      <c r="A10" s="421" t="s">
        <v>649</v>
      </c>
      <c r="B10" s="223"/>
      <c r="C10" s="223"/>
      <c r="D10" s="223"/>
      <c r="E10" s="223"/>
      <c r="F10" s="223"/>
    </row>
    <row r="11" spans="1:6" ht="25.5" customHeight="1">
      <c r="A11" s="421" t="s">
        <v>650</v>
      </c>
      <c r="B11" s="223"/>
      <c r="C11" s="223"/>
      <c r="D11" s="223"/>
      <c r="E11" s="223"/>
      <c r="F11" s="223"/>
    </row>
    <row r="12" spans="1:6" ht="12.75">
      <c r="A12" s="286" t="s">
        <v>329</v>
      </c>
      <c r="B12" s="422">
        <f>SUM(B9:B11)</f>
        <v>0</v>
      </c>
      <c r="C12" s="422">
        <f>SUM(C9:C11)</f>
        <v>0</v>
      </c>
      <c r="D12" s="422">
        <f>SUM(D9:D11)</f>
        <v>0</v>
      </c>
      <c r="E12" s="372">
        <f>SUM(E9:E11)</f>
        <v>0</v>
      </c>
      <c r="F12" s="372">
        <f>SUM(F9:F11)</f>
        <v>0</v>
      </c>
    </row>
    <row r="13" spans="1:6" ht="12.75" customHeight="1">
      <c r="A13" s="423" t="s">
        <v>498</v>
      </c>
      <c r="B13" s="424"/>
      <c r="C13" s="425"/>
      <c r="D13" s="426"/>
      <c r="E13" s="108"/>
      <c r="F13" s="108"/>
    </row>
    <row r="14" spans="1:6" ht="28.5" customHeight="1">
      <c r="A14" s="660" t="s">
        <v>651</v>
      </c>
      <c r="B14" s="661"/>
      <c r="C14" s="661"/>
      <c r="D14" s="661"/>
      <c r="E14" s="374"/>
      <c r="F14" s="374"/>
    </row>
    <row r="15" spans="1:6" ht="12.75" customHeight="1">
      <c r="A15" s="375"/>
      <c r="B15" s="427"/>
      <c r="C15" s="427"/>
      <c r="D15" s="427"/>
      <c r="E15" s="374"/>
      <c r="F15" s="374"/>
    </row>
    <row r="16" spans="1:6" ht="12.75" customHeight="1">
      <c r="A16" s="375"/>
      <c r="B16" s="427"/>
      <c r="C16" s="427"/>
      <c r="D16" s="427"/>
      <c r="E16" s="374"/>
      <c r="F16" s="374"/>
    </row>
    <row r="17" spans="1:6" ht="15.75" customHeight="1">
      <c r="A17" s="428" t="s">
        <v>652</v>
      </c>
      <c r="B17" s="427"/>
      <c r="C17" s="427"/>
      <c r="D17" s="427"/>
      <c r="E17" s="374"/>
      <c r="F17" s="374"/>
    </row>
    <row r="18" spans="1:6" ht="12.75">
      <c r="A18" s="375"/>
      <c r="B18" s="427"/>
      <c r="C18" s="427"/>
      <c r="D18" s="427"/>
      <c r="E18" s="374"/>
      <c r="F18" s="374"/>
    </row>
    <row r="19" spans="1:6" ht="28.5" customHeight="1">
      <c r="A19" s="544" t="s">
        <v>544</v>
      </c>
      <c r="B19" s="521" t="s">
        <v>491</v>
      </c>
      <c r="C19" s="521" t="s">
        <v>508</v>
      </c>
      <c r="D19" s="521" t="s">
        <v>350</v>
      </c>
      <c r="E19" s="553" t="s">
        <v>351</v>
      </c>
      <c r="F19" s="553"/>
    </row>
    <row r="20" spans="1:6" ht="30" customHeight="1">
      <c r="A20" s="544"/>
      <c r="B20" s="521"/>
      <c r="C20" s="521"/>
      <c r="D20" s="521"/>
      <c r="E20" s="79" t="s">
        <v>329</v>
      </c>
      <c r="F20" s="79" t="s">
        <v>352</v>
      </c>
    </row>
    <row r="21" spans="1:6" ht="27.75" customHeight="1">
      <c r="A21" s="421" t="s">
        <v>653</v>
      </c>
      <c r="B21" s="223"/>
      <c r="C21" s="223"/>
      <c r="D21" s="223"/>
      <c r="E21" s="93"/>
      <c r="F21" s="93"/>
    </row>
    <row r="22" spans="1:6" ht="27.75" customHeight="1">
      <c r="A22" s="376" t="s">
        <v>654</v>
      </c>
      <c r="B22" s="223"/>
      <c r="C22" s="223"/>
      <c r="D22" s="223"/>
      <c r="E22" s="93"/>
      <c r="F22" s="93"/>
    </row>
    <row r="23" spans="1:6" ht="12.75">
      <c r="A23" s="286" t="s">
        <v>329</v>
      </c>
      <c r="B23" s="422">
        <f>SUM(B21)</f>
        <v>0</v>
      </c>
      <c r="C23" s="422">
        <f>SUM(C21)</f>
        <v>0</v>
      </c>
      <c r="D23" s="422">
        <f>SUM(D21)</f>
        <v>0</v>
      </c>
      <c r="E23" s="372">
        <f>SUM(E21)</f>
        <v>0</v>
      </c>
      <c r="F23" s="372">
        <f>SUM(F21)</f>
        <v>0</v>
      </c>
    </row>
    <row r="24" spans="1:6" ht="12.75">
      <c r="A24" s="423" t="s">
        <v>498</v>
      </c>
      <c r="B24" s="223"/>
      <c r="C24" s="429"/>
      <c r="D24" s="223"/>
      <c r="E24" s="93"/>
      <c r="F24" s="93"/>
    </row>
  </sheetData>
  <mergeCells count="12">
    <mergeCell ref="E19:F19"/>
    <mergeCell ref="A14:D14"/>
    <mergeCell ref="A19:A20"/>
    <mergeCell ref="B19:B20"/>
    <mergeCell ref="C19:C20"/>
    <mergeCell ref="D19:D20"/>
    <mergeCell ref="A4:H5"/>
    <mergeCell ref="A7:A8"/>
    <mergeCell ref="B7:B8"/>
    <mergeCell ref="C7:C8"/>
    <mergeCell ref="D7:D8"/>
    <mergeCell ref="E7:F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29">
    <pageSetUpPr fitToPage="1"/>
  </sheetPr>
  <dimension ref="A1:F23"/>
  <sheetViews>
    <sheetView workbookViewId="0" topLeftCell="A1">
      <selection activeCell="G4" sqref="G4"/>
    </sheetView>
  </sheetViews>
  <sheetFormatPr defaultColWidth="9.00390625" defaultRowHeight="12.75"/>
  <cols>
    <col min="1" max="1" width="35.75390625" style="0" customWidth="1"/>
    <col min="2" max="2" width="14.125" style="0" customWidth="1"/>
    <col min="3" max="3" width="18.75390625" style="0" customWidth="1"/>
    <col min="4" max="4" width="14.75390625" style="0" customWidth="1"/>
    <col min="5" max="6" width="15.125" style="0" customWidth="1"/>
  </cols>
  <sheetData>
    <row r="1" spans="1:6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F1" s="134"/>
    </row>
    <row r="2" ht="19.5" customHeight="1">
      <c r="A2" s="234" t="s">
        <v>643</v>
      </c>
    </row>
    <row r="3" ht="12.75" customHeight="1">
      <c r="A3" s="269"/>
    </row>
    <row r="4" spans="1:6" ht="15.75">
      <c r="A4" s="260" t="s">
        <v>655</v>
      </c>
      <c r="B4" s="25"/>
      <c r="C4" s="25"/>
      <c r="D4" s="25"/>
      <c r="E4" s="25"/>
      <c r="F4" s="25"/>
    </row>
    <row r="5" spans="1:6" ht="15.75">
      <c r="A5" s="260"/>
      <c r="B5" s="25"/>
      <c r="C5" s="25"/>
      <c r="D5" s="25"/>
      <c r="E5" s="25"/>
      <c r="F5" s="25"/>
    </row>
    <row r="6" spans="1:6" ht="28.5" customHeight="1">
      <c r="A6" s="636" t="s">
        <v>544</v>
      </c>
      <c r="B6" s="521" t="s">
        <v>491</v>
      </c>
      <c r="C6" s="521" t="s">
        <v>508</v>
      </c>
      <c r="D6" s="521" t="s">
        <v>350</v>
      </c>
      <c r="E6" s="553" t="s">
        <v>351</v>
      </c>
      <c r="F6" s="553"/>
    </row>
    <row r="7" spans="1:6" ht="27" customHeight="1">
      <c r="A7" s="636"/>
      <c r="B7" s="521"/>
      <c r="C7" s="521"/>
      <c r="D7" s="521"/>
      <c r="E7" s="79" t="s">
        <v>329</v>
      </c>
      <c r="F7" s="79" t="s">
        <v>352</v>
      </c>
    </row>
    <row r="8" spans="1:6" ht="12.75">
      <c r="A8" s="258" t="s">
        <v>329</v>
      </c>
      <c r="B8" s="284">
        <f>SUM(B10:B13)</f>
        <v>0</v>
      </c>
      <c r="C8" s="284">
        <f>SUM(C10:C13)</f>
        <v>0</v>
      </c>
      <c r="D8" s="284">
        <f>SUM(D10:D13)</f>
        <v>0</v>
      </c>
      <c r="E8" s="284">
        <f>SUM(E10:E13)</f>
        <v>0</v>
      </c>
      <c r="F8" s="284">
        <f>SUM(F10:F13)</f>
        <v>0</v>
      </c>
    </row>
    <row r="9" spans="1:6" ht="12.75">
      <c r="A9" s="258" t="s">
        <v>656</v>
      </c>
      <c r="B9" s="377"/>
      <c r="C9" s="378"/>
      <c r="D9" s="378"/>
      <c r="E9" s="378"/>
      <c r="F9" s="378"/>
    </row>
    <row r="10" spans="1:6" ht="12.75">
      <c r="A10" s="379"/>
      <c r="B10" s="93"/>
      <c r="C10" s="93"/>
      <c r="D10" s="93"/>
      <c r="E10" s="93"/>
      <c r="F10" s="93"/>
    </row>
    <row r="11" spans="1:6" ht="12.75">
      <c r="A11" s="380"/>
      <c r="B11" s="94"/>
      <c r="C11" s="93"/>
      <c r="D11" s="93"/>
      <c r="E11" s="93"/>
      <c r="F11" s="93"/>
    </row>
    <row r="12" spans="1:6" ht="12.75">
      <c r="A12" s="381"/>
      <c r="B12" s="93"/>
      <c r="C12" s="93"/>
      <c r="D12" s="93"/>
      <c r="E12" s="93"/>
      <c r="F12" s="93"/>
    </row>
    <row r="13" spans="1:6" ht="12.75">
      <c r="A13" s="258" t="s">
        <v>488</v>
      </c>
      <c r="B13" s="93"/>
      <c r="C13" s="93"/>
      <c r="D13" s="93"/>
      <c r="E13" s="93"/>
      <c r="F13" s="93"/>
    </row>
    <row r="14" spans="1:6" ht="12.75">
      <c r="A14" s="382" t="s">
        <v>539</v>
      </c>
      <c r="B14" s="93"/>
      <c r="C14" s="285"/>
      <c r="D14" s="93"/>
      <c r="E14" s="93"/>
      <c r="F14" s="93"/>
    </row>
    <row r="16" spans="1:6" ht="15.75">
      <c r="A16" s="260" t="s">
        <v>657</v>
      </c>
      <c r="B16" s="25"/>
      <c r="C16" s="25"/>
      <c r="D16" s="25"/>
      <c r="E16" s="25"/>
      <c r="F16" s="25"/>
    </row>
    <row r="17" spans="1:6" ht="15.75">
      <c r="A17" s="260"/>
      <c r="B17" s="25"/>
      <c r="C17" s="25"/>
      <c r="D17" s="25"/>
      <c r="E17" s="25"/>
      <c r="F17" s="25"/>
    </row>
    <row r="18" spans="1:6" ht="27" customHeight="1">
      <c r="A18" s="636" t="s">
        <v>544</v>
      </c>
      <c r="B18" s="521" t="s">
        <v>491</v>
      </c>
      <c r="C18" s="521" t="s">
        <v>508</v>
      </c>
      <c r="D18" s="521" t="s">
        <v>350</v>
      </c>
      <c r="E18" s="553" t="s">
        <v>351</v>
      </c>
      <c r="F18" s="553"/>
    </row>
    <row r="19" spans="1:6" ht="23.25" customHeight="1">
      <c r="A19" s="636"/>
      <c r="B19" s="521"/>
      <c r="C19" s="521"/>
      <c r="D19" s="521"/>
      <c r="E19" s="79" t="s">
        <v>329</v>
      </c>
      <c r="F19" s="79" t="s">
        <v>352</v>
      </c>
    </row>
    <row r="20" spans="1:6" ht="12.75">
      <c r="A20" s="383" t="s">
        <v>658</v>
      </c>
      <c r="B20" s="93"/>
      <c r="C20" s="93"/>
      <c r="D20" s="93"/>
      <c r="E20" s="93"/>
      <c r="F20" s="93"/>
    </row>
    <row r="21" spans="1:6" ht="25.5">
      <c r="A21" s="305" t="s">
        <v>659</v>
      </c>
      <c r="B21" s="93"/>
      <c r="C21" s="93"/>
      <c r="D21" s="93"/>
      <c r="E21" s="93"/>
      <c r="F21" s="93"/>
    </row>
    <row r="22" spans="1:6" ht="12.75">
      <c r="A22" s="258" t="s">
        <v>488</v>
      </c>
      <c r="B22" s="372">
        <f>SUM(B20:B21)</f>
        <v>0</v>
      </c>
      <c r="C22" s="372">
        <f>SUM(C20:C21)</f>
        <v>0</v>
      </c>
      <c r="D22" s="372">
        <f>SUM(D20:D21)</f>
        <v>0</v>
      </c>
      <c r="E22" s="372">
        <f>SUM(E20:E21)</f>
        <v>0</v>
      </c>
      <c r="F22" s="372">
        <f>SUM(F20:F21)</f>
        <v>0</v>
      </c>
    </row>
    <row r="23" spans="1:6" ht="12.75">
      <c r="A23" s="382" t="s">
        <v>539</v>
      </c>
      <c r="B23" s="93"/>
      <c r="C23" s="285"/>
      <c r="D23" s="93"/>
      <c r="E23" s="93"/>
      <c r="F23" s="93"/>
    </row>
  </sheetData>
  <mergeCells count="10">
    <mergeCell ref="E6:F6"/>
    <mergeCell ref="A18:A19"/>
    <mergeCell ref="B18:B19"/>
    <mergeCell ref="C18:C19"/>
    <mergeCell ref="D18:D19"/>
    <mergeCell ref="E18:F18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K63"/>
  <sheetViews>
    <sheetView workbookViewId="0" topLeftCell="A1">
      <selection activeCell="L22" sqref="L22"/>
    </sheetView>
  </sheetViews>
  <sheetFormatPr defaultColWidth="9.00390625" defaultRowHeight="12.75"/>
  <cols>
    <col min="1" max="1" width="13.25390625" style="0" customWidth="1"/>
    <col min="2" max="2" width="38.25390625" style="0" customWidth="1"/>
    <col min="11" max="11" width="44.375" style="0" customWidth="1"/>
  </cols>
  <sheetData>
    <row r="1" spans="1:11" ht="21.75" customHeight="1">
      <c r="A1" s="29" t="s">
        <v>110</v>
      </c>
      <c r="B1" s="1"/>
      <c r="C1" s="1"/>
      <c r="D1" s="1"/>
      <c r="E1" s="1"/>
      <c r="F1" s="1"/>
      <c r="G1" s="1"/>
      <c r="H1" s="1"/>
      <c r="I1" s="1"/>
      <c r="J1" s="1"/>
      <c r="K1" s="10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30" t="s">
        <v>111</v>
      </c>
      <c r="B3" s="31" t="s">
        <v>112</v>
      </c>
      <c r="C3" s="32"/>
      <c r="D3" s="32"/>
      <c r="E3" s="32"/>
      <c r="F3" s="33"/>
      <c r="G3" s="1"/>
      <c r="H3" s="1"/>
      <c r="I3" s="1"/>
      <c r="J3" s="1"/>
      <c r="K3" s="1"/>
    </row>
    <row r="4" spans="1:11" ht="12.75">
      <c r="A4" s="34" t="s">
        <v>113</v>
      </c>
      <c r="B4" s="35" t="s">
        <v>114</v>
      </c>
      <c r="C4" s="36"/>
      <c r="D4" s="36"/>
      <c r="E4" s="36"/>
      <c r="F4" s="37"/>
      <c r="G4" s="1"/>
      <c r="H4" s="1"/>
      <c r="I4" s="1"/>
      <c r="J4" s="1"/>
      <c r="K4" s="1"/>
    </row>
    <row r="5" spans="1:11" ht="12.75">
      <c r="A5" s="34" t="s">
        <v>115</v>
      </c>
      <c r="B5" s="35" t="s">
        <v>116</v>
      </c>
      <c r="C5" s="36"/>
      <c r="D5" s="36"/>
      <c r="E5" s="36"/>
      <c r="F5" s="37"/>
      <c r="G5" s="1"/>
      <c r="H5" s="1"/>
      <c r="I5" s="1"/>
      <c r="J5" s="1"/>
      <c r="K5" s="1"/>
    </row>
    <row r="6" spans="1:11" ht="12.75">
      <c r="A6" s="34" t="s">
        <v>117</v>
      </c>
      <c r="B6" s="35" t="s">
        <v>118</v>
      </c>
      <c r="C6" s="36"/>
      <c r="D6" s="36"/>
      <c r="E6" s="36"/>
      <c r="F6" s="37"/>
      <c r="G6" s="1"/>
      <c r="H6" s="1"/>
      <c r="I6" s="1"/>
      <c r="J6" s="1"/>
      <c r="K6" s="1"/>
    </row>
    <row r="7" spans="1:11" ht="12.75">
      <c r="A7" s="34" t="s">
        <v>119</v>
      </c>
      <c r="B7" s="35" t="s">
        <v>120</v>
      </c>
      <c r="C7" s="36"/>
      <c r="D7" s="36"/>
      <c r="E7" s="36"/>
      <c r="F7" s="37"/>
      <c r="G7" s="1"/>
      <c r="H7" s="1"/>
      <c r="I7" s="1"/>
      <c r="J7" s="1"/>
      <c r="K7" s="1"/>
    </row>
    <row r="8" spans="1:11" ht="12.75">
      <c r="A8" s="34" t="s">
        <v>121</v>
      </c>
      <c r="B8" s="35" t="s">
        <v>122</v>
      </c>
      <c r="C8" s="36"/>
      <c r="D8" s="36"/>
      <c r="E8" s="36"/>
      <c r="F8" s="37"/>
      <c r="G8" s="1"/>
      <c r="H8" s="1"/>
      <c r="I8" s="1"/>
      <c r="J8" s="1"/>
      <c r="K8" s="1"/>
    </row>
    <row r="9" spans="1:11" ht="12.75">
      <c r="A9" s="34" t="s">
        <v>123</v>
      </c>
      <c r="B9" s="35" t="s">
        <v>124</v>
      </c>
      <c r="C9" s="36"/>
      <c r="D9" s="36"/>
      <c r="E9" s="36"/>
      <c r="F9" s="37"/>
      <c r="G9" s="1"/>
      <c r="H9" s="1"/>
      <c r="I9" s="1"/>
      <c r="J9" s="1"/>
      <c r="K9" s="1"/>
    </row>
    <row r="10" spans="1:11" ht="12.75">
      <c r="A10" s="38" t="s">
        <v>125</v>
      </c>
      <c r="B10" s="35" t="s">
        <v>126</v>
      </c>
      <c r="C10" s="36"/>
      <c r="D10" s="36"/>
      <c r="E10" s="36"/>
      <c r="F10" s="37"/>
      <c r="G10" s="1"/>
      <c r="H10" s="1"/>
      <c r="I10" s="1"/>
      <c r="J10" s="1"/>
      <c r="K10" s="1"/>
    </row>
    <row r="11" spans="1:11" ht="12.75">
      <c r="A11" s="34" t="s">
        <v>127</v>
      </c>
      <c r="B11" s="35" t="s">
        <v>128</v>
      </c>
      <c r="C11" s="36"/>
      <c r="D11" s="36"/>
      <c r="E11" s="36"/>
      <c r="F11" s="37"/>
      <c r="G11" s="1"/>
      <c r="H11" s="1"/>
      <c r="I11" s="1"/>
      <c r="J11" s="1"/>
      <c r="K11" s="1"/>
    </row>
    <row r="12" spans="1:11" ht="12.75" customHeight="1">
      <c r="A12" s="34" t="s">
        <v>129</v>
      </c>
      <c r="B12" s="35" t="s">
        <v>130</v>
      </c>
      <c r="C12" s="36"/>
      <c r="D12" s="36"/>
      <c r="E12" s="36"/>
      <c r="F12" s="37"/>
      <c r="G12" s="1"/>
      <c r="H12" s="1"/>
      <c r="I12" s="1"/>
      <c r="J12" s="1"/>
      <c r="K12" s="1"/>
    </row>
    <row r="13" spans="1:11" ht="12.75">
      <c r="A13" s="34" t="s">
        <v>131</v>
      </c>
      <c r="B13" s="35" t="s">
        <v>132</v>
      </c>
      <c r="C13" s="36"/>
      <c r="D13" s="36"/>
      <c r="E13" s="36"/>
      <c r="F13" s="37"/>
      <c r="G13" s="1"/>
      <c r="H13" s="1"/>
      <c r="I13" s="1"/>
      <c r="J13" s="1"/>
      <c r="K13" s="1"/>
    </row>
    <row r="14" spans="1:11" ht="15">
      <c r="A14" s="39"/>
      <c r="B14" s="40" t="s">
        <v>133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1:11" s="42" customFormat="1" ht="12.75">
      <c r="A15" s="38" t="s">
        <v>134</v>
      </c>
      <c r="B15" s="35" t="s">
        <v>135</v>
      </c>
      <c r="C15" s="35"/>
      <c r="D15" s="35"/>
      <c r="E15" s="35"/>
      <c r="F15" s="35"/>
      <c r="G15" s="35"/>
      <c r="H15" s="35"/>
      <c r="I15" s="35"/>
      <c r="J15" s="35"/>
      <c r="K15" s="41"/>
    </row>
    <row r="16" spans="1:11" ht="12.75">
      <c r="A16" s="34" t="s">
        <v>136</v>
      </c>
      <c r="B16" s="35" t="s">
        <v>137</v>
      </c>
      <c r="C16" s="36"/>
      <c r="D16" s="36"/>
      <c r="E16" s="36"/>
      <c r="F16" s="36"/>
      <c r="G16" s="36"/>
      <c r="H16" s="36"/>
      <c r="I16" s="36"/>
      <c r="J16" s="36"/>
      <c r="K16" s="37"/>
    </row>
    <row r="17" spans="1:11" ht="12.75">
      <c r="A17" s="34" t="s">
        <v>138</v>
      </c>
      <c r="B17" s="35" t="s">
        <v>139</v>
      </c>
      <c r="C17" s="36"/>
      <c r="D17" s="36"/>
      <c r="E17" s="36"/>
      <c r="F17" s="36"/>
      <c r="G17" s="36"/>
      <c r="H17" s="36"/>
      <c r="I17" s="36"/>
      <c r="J17" s="36"/>
      <c r="K17" s="37"/>
    </row>
    <row r="18" spans="1:11" ht="12.75">
      <c r="A18" s="38" t="s">
        <v>140</v>
      </c>
      <c r="B18" s="35" t="s">
        <v>141</v>
      </c>
      <c r="C18" s="36"/>
      <c r="D18" s="36"/>
      <c r="E18" s="36"/>
      <c r="F18" s="36"/>
      <c r="G18" s="36"/>
      <c r="H18" s="43"/>
      <c r="I18" s="36"/>
      <c r="J18" s="36"/>
      <c r="K18" s="37"/>
    </row>
    <row r="19" spans="1:11" ht="12.75">
      <c r="A19" s="34" t="s">
        <v>142</v>
      </c>
      <c r="B19" s="35" t="s">
        <v>143</v>
      </c>
      <c r="C19" s="36"/>
      <c r="D19" s="36"/>
      <c r="E19" s="36"/>
      <c r="F19" s="36"/>
      <c r="G19" s="36"/>
      <c r="H19" s="36"/>
      <c r="I19" s="36"/>
      <c r="J19" s="36"/>
      <c r="K19" s="37"/>
    </row>
    <row r="20" spans="1:11" ht="12.75">
      <c r="A20" s="34" t="s">
        <v>144</v>
      </c>
      <c r="B20" s="35" t="s">
        <v>145</v>
      </c>
      <c r="C20" s="36"/>
      <c r="D20" s="36"/>
      <c r="E20" s="36"/>
      <c r="F20" s="36"/>
      <c r="G20" s="36"/>
      <c r="H20" s="36"/>
      <c r="I20" s="36"/>
      <c r="J20" s="36"/>
      <c r="K20" s="37"/>
    </row>
    <row r="21" spans="1:11" ht="12.75">
      <c r="A21" s="34" t="s">
        <v>146</v>
      </c>
      <c r="B21" s="35" t="s">
        <v>147</v>
      </c>
      <c r="C21" s="36"/>
      <c r="D21" s="36"/>
      <c r="E21" s="36"/>
      <c r="F21" s="36"/>
      <c r="G21" s="36"/>
      <c r="H21" s="36"/>
      <c r="I21" s="36"/>
      <c r="J21" s="36"/>
      <c r="K21" s="37"/>
    </row>
    <row r="22" spans="1:11" ht="12.75">
      <c r="A22" s="38" t="s">
        <v>148</v>
      </c>
      <c r="B22" s="35" t="s">
        <v>149</v>
      </c>
      <c r="C22" s="36"/>
      <c r="D22" s="36"/>
      <c r="E22" s="36"/>
      <c r="F22" s="36"/>
      <c r="G22" s="36"/>
      <c r="H22" s="36"/>
      <c r="I22" s="36"/>
      <c r="J22" s="36"/>
      <c r="K22" s="37"/>
    </row>
    <row r="23" spans="1:11" ht="12.75">
      <c r="A23" s="34" t="s">
        <v>150</v>
      </c>
      <c r="B23" s="35" t="s">
        <v>151</v>
      </c>
      <c r="C23" s="36"/>
      <c r="D23" s="36"/>
      <c r="E23" s="36"/>
      <c r="F23" s="36"/>
      <c r="G23" s="36"/>
      <c r="H23" s="36"/>
      <c r="I23" s="36"/>
      <c r="J23" s="36"/>
      <c r="K23" s="37"/>
    </row>
    <row r="24" spans="1:11" ht="12.75">
      <c r="A24" s="34" t="s">
        <v>152</v>
      </c>
      <c r="B24" s="35" t="s">
        <v>153</v>
      </c>
      <c r="C24" s="36"/>
      <c r="D24" s="36"/>
      <c r="E24" s="36"/>
      <c r="F24" s="36"/>
      <c r="G24" s="36"/>
      <c r="H24" s="36"/>
      <c r="I24" s="36"/>
      <c r="J24" s="36"/>
      <c r="K24" s="37"/>
    </row>
    <row r="25" spans="1:11" ht="12.75">
      <c r="A25" s="38" t="s">
        <v>154</v>
      </c>
      <c r="B25" s="35" t="s">
        <v>155</v>
      </c>
      <c r="C25" s="36"/>
      <c r="D25" s="36"/>
      <c r="E25" s="36"/>
      <c r="F25" s="36"/>
      <c r="G25" s="36"/>
      <c r="H25" s="36"/>
      <c r="I25" s="36"/>
      <c r="J25" s="36"/>
      <c r="K25" s="37"/>
    </row>
    <row r="26" spans="1:11" ht="12.75">
      <c r="A26" s="34" t="s">
        <v>156</v>
      </c>
      <c r="B26" s="35" t="s">
        <v>157</v>
      </c>
      <c r="C26" s="36"/>
      <c r="E26" s="36"/>
      <c r="F26" s="36"/>
      <c r="G26" s="36"/>
      <c r="H26" s="36"/>
      <c r="I26" s="36"/>
      <c r="J26" s="36"/>
      <c r="K26" s="37"/>
    </row>
    <row r="27" spans="1:11" ht="12.75">
      <c r="A27" s="34" t="s">
        <v>158</v>
      </c>
      <c r="B27" s="35" t="s">
        <v>159</v>
      </c>
      <c r="C27" s="36"/>
      <c r="D27" s="36"/>
      <c r="E27" s="36"/>
      <c r="F27" s="36"/>
      <c r="G27" s="36"/>
      <c r="H27" s="36"/>
      <c r="I27" s="36"/>
      <c r="J27" s="36"/>
      <c r="K27" s="37"/>
    </row>
    <row r="28" spans="1:11" ht="12.75">
      <c r="A28" s="34" t="s">
        <v>160</v>
      </c>
      <c r="B28" s="35" t="s">
        <v>161</v>
      </c>
      <c r="C28" s="36"/>
      <c r="D28" s="36"/>
      <c r="E28" s="36"/>
      <c r="F28" s="36"/>
      <c r="G28" s="36"/>
      <c r="H28" s="36"/>
      <c r="I28" s="36"/>
      <c r="J28" s="36"/>
      <c r="K28" s="37"/>
    </row>
    <row r="29" spans="1:11" ht="12.75">
      <c r="A29" s="38" t="s">
        <v>162</v>
      </c>
      <c r="B29" s="35" t="s">
        <v>163</v>
      </c>
      <c r="C29" s="36"/>
      <c r="D29" s="36"/>
      <c r="E29" s="36"/>
      <c r="F29" s="36"/>
      <c r="G29" s="36"/>
      <c r="H29" s="36"/>
      <c r="I29" s="36"/>
      <c r="J29" s="36"/>
      <c r="K29" s="37"/>
    </row>
    <row r="30" spans="1:11" ht="12.75">
      <c r="A30" s="34" t="s">
        <v>164</v>
      </c>
      <c r="B30" s="35" t="s">
        <v>165</v>
      </c>
      <c r="C30" s="36"/>
      <c r="D30" s="36"/>
      <c r="E30" s="36"/>
      <c r="F30" s="36"/>
      <c r="G30" s="36"/>
      <c r="H30" s="36"/>
      <c r="I30" s="36"/>
      <c r="J30" s="36"/>
      <c r="K30" s="37"/>
    </row>
    <row r="31" spans="1:11" ht="12.75">
      <c r="A31" s="34" t="s">
        <v>166</v>
      </c>
      <c r="B31" s="35" t="s">
        <v>167</v>
      </c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12.75">
      <c r="A32" s="34" t="s">
        <v>168</v>
      </c>
      <c r="B32" s="35" t="s">
        <v>169</v>
      </c>
      <c r="C32" s="36"/>
      <c r="D32" s="36"/>
      <c r="E32" s="36"/>
      <c r="F32" s="36"/>
      <c r="G32" s="36"/>
      <c r="H32" s="36"/>
      <c r="I32" s="36"/>
      <c r="J32" s="36"/>
      <c r="K32" s="37"/>
    </row>
    <row r="33" spans="1:11" ht="12.75">
      <c r="A33" s="38" t="s">
        <v>170</v>
      </c>
      <c r="B33" s="35" t="s">
        <v>171</v>
      </c>
      <c r="C33" s="36"/>
      <c r="D33" s="36"/>
      <c r="E33" s="36"/>
      <c r="F33" s="36"/>
      <c r="G33" s="36"/>
      <c r="H33" s="36"/>
      <c r="I33" s="36"/>
      <c r="J33" s="36"/>
      <c r="K33" s="37"/>
    </row>
    <row r="34" spans="1:11" ht="12.75">
      <c r="A34" s="34" t="s">
        <v>172</v>
      </c>
      <c r="B34" s="35" t="s">
        <v>173</v>
      </c>
      <c r="C34" s="36"/>
      <c r="D34" s="36"/>
      <c r="E34" s="36"/>
      <c r="F34" s="36"/>
      <c r="G34" s="36"/>
      <c r="H34" s="36"/>
      <c r="I34" s="36"/>
      <c r="J34" s="36"/>
      <c r="K34" s="37"/>
    </row>
    <row r="35" spans="1:11" ht="12.75">
      <c r="A35" s="34" t="s">
        <v>174</v>
      </c>
      <c r="B35" s="35" t="s">
        <v>175</v>
      </c>
      <c r="C35" s="36"/>
      <c r="D35" s="36"/>
      <c r="E35" s="36"/>
      <c r="F35" s="36"/>
      <c r="G35" s="36"/>
      <c r="H35" s="36"/>
      <c r="I35" s="36"/>
      <c r="J35" s="36"/>
      <c r="K35" s="37"/>
    </row>
    <row r="36" spans="1:11" ht="12.75">
      <c r="A36" s="38" t="s">
        <v>176</v>
      </c>
      <c r="B36" s="35" t="s">
        <v>177</v>
      </c>
      <c r="C36" s="36"/>
      <c r="D36" s="36"/>
      <c r="E36" s="36"/>
      <c r="F36" s="36"/>
      <c r="G36" s="36"/>
      <c r="H36" s="36"/>
      <c r="I36" s="36"/>
      <c r="J36" s="36"/>
      <c r="K36" s="37"/>
    </row>
    <row r="37" spans="1:11" ht="12.75">
      <c r="A37" s="34" t="s">
        <v>178</v>
      </c>
      <c r="B37" s="35" t="s">
        <v>179</v>
      </c>
      <c r="C37" s="36"/>
      <c r="D37" s="36"/>
      <c r="E37" s="36"/>
      <c r="F37" s="36"/>
      <c r="G37" s="36"/>
      <c r="H37" s="36"/>
      <c r="I37" s="36"/>
      <c r="J37" s="36"/>
      <c r="K37" s="37"/>
    </row>
    <row r="38" spans="1:11" ht="12.75">
      <c r="A38" s="34" t="s">
        <v>180</v>
      </c>
      <c r="B38" s="35" t="s">
        <v>181</v>
      </c>
      <c r="C38" s="36"/>
      <c r="D38" s="36"/>
      <c r="E38" s="36"/>
      <c r="F38" s="36"/>
      <c r="G38" s="36"/>
      <c r="H38" s="36"/>
      <c r="I38" s="36"/>
      <c r="J38" s="36"/>
      <c r="K38" s="37"/>
    </row>
    <row r="39" spans="1:11" ht="12.75">
      <c r="A39" s="34" t="s">
        <v>182</v>
      </c>
      <c r="B39" s="35" t="s">
        <v>183</v>
      </c>
      <c r="C39" s="36"/>
      <c r="D39" s="36"/>
      <c r="E39" s="36"/>
      <c r="F39" s="36"/>
      <c r="G39" s="36"/>
      <c r="H39" s="36"/>
      <c r="I39" s="36"/>
      <c r="J39" s="36"/>
      <c r="K39" s="37"/>
    </row>
    <row r="40" spans="1:11" ht="12.75">
      <c r="A40" s="34" t="s">
        <v>184</v>
      </c>
      <c r="B40" s="35" t="s">
        <v>185</v>
      </c>
      <c r="C40" s="36"/>
      <c r="D40" s="36"/>
      <c r="E40" s="36"/>
      <c r="F40" s="36"/>
      <c r="G40" s="36"/>
      <c r="H40" s="36"/>
      <c r="I40" s="36"/>
      <c r="J40" s="36"/>
      <c r="K40" s="37"/>
    </row>
    <row r="41" spans="1:11" ht="12.75">
      <c r="A41" s="34" t="s">
        <v>186</v>
      </c>
      <c r="B41" s="35" t="s">
        <v>187</v>
      </c>
      <c r="C41" s="36"/>
      <c r="D41" s="36"/>
      <c r="E41" s="36"/>
      <c r="F41" s="36"/>
      <c r="G41" s="36"/>
      <c r="H41" s="36"/>
      <c r="I41" s="36"/>
      <c r="J41" s="36"/>
      <c r="K41" s="37"/>
    </row>
    <row r="42" spans="1:11" ht="12.75">
      <c r="A42" s="34" t="s">
        <v>188</v>
      </c>
      <c r="B42" s="35" t="s">
        <v>189</v>
      </c>
      <c r="C42" s="36"/>
      <c r="D42" s="36"/>
      <c r="E42" s="36"/>
      <c r="F42" s="36"/>
      <c r="G42" s="36"/>
      <c r="H42" s="36"/>
      <c r="I42" s="36"/>
      <c r="J42" s="36"/>
      <c r="K42" s="37"/>
    </row>
    <row r="43" spans="1:11" ht="12.75">
      <c r="A43" s="34" t="s">
        <v>190</v>
      </c>
      <c r="B43" s="35" t="s">
        <v>191</v>
      </c>
      <c r="C43" s="36"/>
      <c r="D43" s="36"/>
      <c r="E43" s="36"/>
      <c r="F43" s="36"/>
      <c r="G43" s="36"/>
      <c r="H43" s="36"/>
      <c r="I43" s="36"/>
      <c r="J43" s="36"/>
      <c r="K43" s="37"/>
    </row>
    <row r="44" spans="1:11" ht="12.75">
      <c r="A44" s="34" t="s">
        <v>192</v>
      </c>
      <c r="B44" s="35" t="s">
        <v>193</v>
      </c>
      <c r="C44" s="36"/>
      <c r="D44" s="36"/>
      <c r="E44" s="36"/>
      <c r="F44" s="36"/>
      <c r="G44" s="36"/>
      <c r="H44" s="36"/>
      <c r="I44" s="36"/>
      <c r="J44" s="36"/>
      <c r="K44" s="37"/>
    </row>
    <row r="45" spans="1:11" ht="12.75">
      <c r="A45" s="34" t="s">
        <v>194</v>
      </c>
      <c r="B45" s="35" t="s">
        <v>195</v>
      </c>
      <c r="C45" s="36"/>
      <c r="D45" s="36"/>
      <c r="E45" s="36"/>
      <c r="F45" s="36"/>
      <c r="G45" s="36"/>
      <c r="H45" s="36"/>
      <c r="I45" s="36"/>
      <c r="J45" s="36"/>
      <c r="K45" s="37"/>
    </row>
    <row r="46" spans="1:11" ht="12.75">
      <c r="A46" s="34" t="s">
        <v>196</v>
      </c>
      <c r="B46" s="35" t="s">
        <v>197</v>
      </c>
      <c r="C46" s="36"/>
      <c r="D46" s="36"/>
      <c r="E46" s="36"/>
      <c r="F46" s="36"/>
      <c r="G46" s="36"/>
      <c r="H46" s="36"/>
      <c r="I46" s="36"/>
      <c r="J46" s="36"/>
      <c r="K46" s="37"/>
    </row>
    <row r="47" spans="1:11" ht="12.75">
      <c r="A47" s="34" t="s">
        <v>198</v>
      </c>
      <c r="B47" s="35" t="s">
        <v>199</v>
      </c>
      <c r="C47" s="36"/>
      <c r="D47" s="36"/>
      <c r="E47" s="36"/>
      <c r="F47" s="36"/>
      <c r="G47" s="36"/>
      <c r="H47" s="36"/>
      <c r="I47" s="36"/>
      <c r="J47" s="36"/>
      <c r="K47" s="37"/>
    </row>
    <row r="48" spans="1:11" ht="12.75">
      <c r="A48" s="34" t="s">
        <v>200</v>
      </c>
      <c r="B48" s="35" t="s">
        <v>201</v>
      </c>
      <c r="C48" s="36"/>
      <c r="D48" s="36"/>
      <c r="E48" s="36"/>
      <c r="F48" s="36"/>
      <c r="G48" s="36"/>
      <c r="H48" s="36"/>
      <c r="I48" s="36"/>
      <c r="J48" s="36"/>
      <c r="K48" s="37"/>
    </row>
    <row r="49" spans="1:11" ht="12.75">
      <c r="A49" s="34" t="s">
        <v>202</v>
      </c>
      <c r="B49" s="35" t="s">
        <v>203</v>
      </c>
      <c r="C49" s="36"/>
      <c r="D49" s="36"/>
      <c r="E49" s="36"/>
      <c r="F49" s="36"/>
      <c r="G49" s="36"/>
      <c r="H49" s="36"/>
      <c r="I49" s="36"/>
      <c r="J49" s="36"/>
      <c r="K49" s="37"/>
    </row>
    <row r="50" spans="1:11" ht="12.75">
      <c r="A50" s="34" t="s">
        <v>204</v>
      </c>
      <c r="B50" s="44" t="s">
        <v>205</v>
      </c>
      <c r="C50" s="36"/>
      <c r="D50" s="36"/>
      <c r="E50" s="36"/>
      <c r="F50" s="36"/>
      <c r="G50" s="36"/>
      <c r="H50" s="36"/>
      <c r="I50" s="36"/>
      <c r="J50" s="36"/>
      <c r="K50" s="37"/>
    </row>
    <row r="51" spans="1:11" ht="12.75">
      <c r="A51" s="38" t="s">
        <v>206</v>
      </c>
      <c r="B51" s="45" t="s">
        <v>207</v>
      </c>
      <c r="C51" s="36"/>
      <c r="D51" s="36"/>
      <c r="E51" s="36"/>
      <c r="F51" s="36"/>
      <c r="G51" s="36"/>
      <c r="H51" s="36"/>
      <c r="I51" s="36"/>
      <c r="J51" s="36"/>
      <c r="K51" s="37"/>
    </row>
    <row r="52" spans="1:11" ht="12.75">
      <c r="A52" s="38" t="s">
        <v>208</v>
      </c>
      <c r="B52" s="44" t="s">
        <v>209</v>
      </c>
      <c r="C52" s="36"/>
      <c r="D52" s="36"/>
      <c r="E52" s="36"/>
      <c r="F52" s="36"/>
      <c r="G52" s="36"/>
      <c r="H52" s="36"/>
      <c r="I52" s="36"/>
      <c r="J52" s="36"/>
      <c r="K52" s="37"/>
    </row>
    <row r="53" spans="1:11" ht="12.75">
      <c r="A53" s="38" t="s">
        <v>210</v>
      </c>
      <c r="B53" s="44" t="s">
        <v>211</v>
      </c>
      <c r="C53" s="46"/>
      <c r="D53" s="46"/>
      <c r="E53" s="46"/>
      <c r="F53" s="36"/>
      <c r="G53" s="36"/>
      <c r="H53" s="36"/>
      <c r="I53" s="36"/>
      <c r="J53" s="36"/>
      <c r="K53" s="37"/>
    </row>
    <row r="54" spans="1:11" ht="12.75">
      <c r="A54" s="34" t="s">
        <v>212</v>
      </c>
      <c r="B54" s="44" t="s">
        <v>213</v>
      </c>
      <c r="C54" s="36"/>
      <c r="D54" s="36"/>
      <c r="E54" s="36"/>
      <c r="F54" s="36"/>
      <c r="G54" s="36"/>
      <c r="H54" s="36"/>
      <c r="I54" s="36"/>
      <c r="J54" s="36"/>
      <c r="K54" s="37"/>
    </row>
    <row r="55" spans="1:11" ht="12.75">
      <c r="A55" s="34" t="s">
        <v>214</v>
      </c>
      <c r="B55" s="44" t="s">
        <v>215</v>
      </c>
      <c r="C55" s="36"/>
      <c r="D55" s="36"/>
      <c r="E55" s="36"/>
      <c r="F55" s="36"/>
      <c r="G55" s="36"/>
      <c r="H55" s="36"/>
      <c r="I55" s="36"/>
      <c r="J55" s="36"/>
      <c r="K55" s="37"/>
    </row>
    <row r="56" spans="1:11" ht="12.75">
      <c r="A56" s="34" t="s">
        <v>216</v>
      </c>
      <c r="B56" s="44" t="s">
        <v>217</v>
      </c>
      <c r="C56" s="36"/>
      <c r="D56" s="36"/>
      <c r="E56" s="36"/>
      <c r="F56" s="36"/>
      <c r="G56" s="36"/>
      <c r="H56" s="36"/>
      <c r="I56" s="36"/>
      <c r="J56" s="36"/>
      <c r="K56" s="37"/>
    </row>
    <row r="57" spans="1:11" ht="12.75">
      <c r="A57" s="34" t="s">
        <v>218</v>
      </c>
      <c r="B57" s="44" t="s">
        <v>219</v>
      </c>
      <c r="C57" s="36"/>
      <c r="D57" s="36"/>
      <c r="E57" s="36"/>
      <c r="F57" s="36"/>
      <c r="G57" s="36"/>
      <c r="H57" s="36"/>
      <c r="I57" s="36"/>
      <c r="J57" s="36"/>
      <c r="K57" s="37"/>
    </row>
    <row r="58" spans="1:11" ht="12.75">
      <c r="A58" s="34" t="s">
        <v>220</v>
      </c>
      <c r="B58" s="44" t="s">
        <v>221</v>
      </c>
      <c r="C58" s="36"/>
      <c r="D58" s="36"/>
      <c r="E58" s="36"/>
      <c r="F58" s="36"/>
      <c r="H58" s="36"/>
      <c r="I58" s="36"/>
      <c r="J58" s="36"/>
      <c r="K58" s="37"/>
    </row>
    <row r="59" spans="1:11" ht="12.75">
      <c r="A59" s="34" t="s">
        <v>222</v>
      </c>
      <c r="B59" s="44" t="s">
        <v>223</v>
      </c>
      <c r="C59" s="36"/>
      <c r="D59" s="36"/>
      <c r="E59" s="36"/>
      <c r="F59" s="36"/>
      <c r="G59" s="36"/>
      <c r="H59" s="36"/>
      <c r="I59" s="36"/>
      <c r="J59" s="36"/>
      <c r="K59" s="37"/>
    </row>
    <row r="60" spans="1:11" ht="15">
      <c r="A60" s="47"/>
      <c r="B60" s="48" t="s">
        <v>224</v>
      </c>
      <c r="C60" s="32"/>
      <c r="D60" s="32"/>
      <c r="E60" s="32"/>
      <c r="F60" s="32"/>
      <c r="G60" s="32"/>
      <c r="H60" s="32"/>
      <c r="I60" s="32"/>
      <c r="J60" s="32"/>
      <c r="K60" s="33"/>
    </row>
    <row r="61" spans="1:11" ht="12.75">
      <c r="A61" s="49" t="s">
        <v>225</v>
      </c>
      <c r="B61" s="50" t="s">
        <v>226</v>
      </c>
      <c r="C61" s="51"/>
      <c r="D61" s="51"/>
      <c r="E61" s="51"/>
      <c r="F61" s="51"/>
      <c r="G61" s="51"/>
      <c r="H61" s="51"/>
      <c r="I61" s="51"/>
      <c r="J61" s="51"/>
      <c r="K61" s="52"/>
    </row>
    <row r="63" ht="12.75">
      <c r="B63" s="53"/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30">
    <pageSetUpPr fitToPage="1"/>
  </sheetPr>
  <dimension ref="A1:U29"/>
  <sheetViews>
    <sheetView workbookViewId="0" topLeftCell="A1">
      <selection activeCell="A5" sqref="A5"/>
    </sheetView>
  </sheetViews>
  <sheetFormatPr defaultColWidth="9.00390625" defaultRowHeight="12.75"/>
  <cols>
    <col min="1" max="1" width="35.75390625" style="0" customWidth="1"/>
    <col min="2" max="2" width="12.25390625" style="0" customWidth="1"/>
    <col min="3" max="5" width="14.75390625" style="0" customWidth="1"/>
    <col min="6" max="6" width="16.75390625" style="0" customWidth="1"/>
    <col min="7" max="7" width="19.75390625" style="0" customWidth="1"/>
    <col min="8" max="10" width="14.75390625" style="0" customWidth="1"/>
  </cols>
  <sheetData>
    <row r="1" spans="1:6" ht="13.5" customHeight="1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F1" s="134"/>
    </row>
    <row r="2" ht="19.5" customHeight="1">
      <c r="A2" s="234" t="s">
        <v>643</v>
      </c>
    </row>
    <row r="3" ht="13.5" customHeight="1">
      <c r="A3" s="269"/>
    </row>
    <row r="4" spans="1:6" ht="15.75">
      <c r="A4" s="384" t="s">
        <v>14</v>
      </c>
      <c r="B4" s="384"/>
      <c r="C4" s="384"/>
      <c r="D4" s="384"/>
      <c r="E4" s="384"/>
      <c r="F4" s="384"/>
    </row>
    <row r="5" spans="1:6" ht="15.75">
      <c r="A5" s="384" t="s">
        <v>15</v>
      </c>
      <c r="B5" s="384"/>
      <c r="C5" s="384"/>
      <c r="D5" s="384"/>
      <c r="E5" s="384"/>
      <c r="F5" s="384"/>
    </row>
    <row r="6" spans="1:6" ht="15.75">
      <c r="A6" s="260"/>
      <c r="B6" s="25"/>
      <c r="C6" s="25"/>
      <c r="D6" s="25"/>
      <c r="E6" s="25"/>
      <c r="F6" s="25"/>
    </row>
    <row r="7" spans="1:6" ht="27" customHeight="1">
      <c r="A7" s="636" t="s">
        <v>544</v>
      </c>
      <c r="B7" s="521" t="s">
        <v>491</v>
      </c>
      <c r="C7" s="521" t="s">
        <v>508</v>
      </c>
      <c r="D7" s="521" t="s">
        <v>350</v>
      </c>
      <c r="E7" s="553" t="s">
        <v>351</v>
      </c>
      <c r="F7" s="553"/>
    </row>
    <row r="8" spans="1:6" ht="22.5" customHeight="1">
      <c r="A8" s="636"/>
      <c r="B8" s="521"/>
      <c r="C8" s="521"/>
      <c r="D8" s="521"/>
      <c r="E8" s="79" t="s">
        <v>329</v>
      </c>
      <c r="F8" s="79" t="s">
        <v>352</v>
      </c>
    </row>
    <row r="9" spans="1:6" ht="12.75">
      <c r="A9" s="258" t="s">
        <v>329</v>
      </c>
      <c r="B9" s="385">
        <f>SUM(B11:B14)</f>
        <v>0</v>
      </c>
      <c r="C9" s="385">
        <f>SUM(C11:C14)</f>
        <v>0</v>
      </c>
      <c r="D9" s="385">
        <f>SUM(D11:D14)</f>
        <v>0</v>
      </c>
      <c r="E9" s="385">
        <f>SUM(E11:E14)</f>
        <v>0</v>
      </c>
      <c r="F9" s="385">
        <f>SUM(F11:F14)</f>
        <v>0</v>
      </c>
    </row>
    <row r="10" spans="1:6" ht="12.75">
      <c r="A10" s="258" t="s">
        <v>656</v>
      </c>
      <c r="B10" s="386"/>
      <c r="C10" s="386"/>
      <c r="D10" s="386"/>
      <c r="E10" s="386"/>
      <c r="F10" s="386"/>
    </row>
    <row r="11" spans="1:6" ht="12.75">
      <c r="A11" s="22" t="s">
        <v>660</v>
      </c>
      <c r="B11" s="93"/>
      <c r="C11" s="93"/>
      <c r="D11" s="93"/>
      <c r="E11" s="93"/>
      <c r="F11" s="93"/>
    </row>
    <row r="12" spans="1:6" ht="12.75">
      <c r="A12" s="380"/>
      <c r="B12" s="94"/>
      <c r="C12" s="93"/>
      <c r="D12" s="93"/>
      <c r="E12" s="93"/>
      <c r="F12" s="93"/>
    </row>
    <row r="13" spans="1:6" ht="12.75">
      <c r="A13" s="381"/>
      <c r="B13" s="93"/>
      <c r="C13" s="93"/>
      <c r="D13" s="93"/>
      <c r="E13" s="93"/>
      <c r="F13" s="93"/>
    </row>
    <row r="14" spans="1:6" ht="12.75">
      <c r="A14" s="258" t="s">
        <v>488</v>
      </c>
      <c r="B14" s="93"/>
      <c r="C14" s="93"/>
      <c r="D14" s="93"/>
      <c r="E14" s="93"/>
      <c r="F14" s="93"/>
    </row>
    <row r="15" spans="1:6" ht="12.75">
      <c r="A15" s="382" t="s">
        <v>539</v>
      </c>
      <c r="B15" s="93"/>
      <c r="C15" s="285"/>
      <c r="D15" s="93"/>
      <c r="E15" s="93"/>
      <c r="F15" s="93"/>
    </row>
    <row r="17" spans="1:6" ht="15.75">
      <c r="A17" s="260" t="s">
        <v>661</v>
      </c>
      <c r="B17" s="25"/>
      <c r="C17" s="25"/>
      <c r="D17" s="25"/>
      <c r="E17" s="25"/>
      <c r="F17" s="25"/>
    </row>
    <row r="18" spans="1:6" ht="15.75">
      <c r="A18" s="260"/>
      <c r="B18" s="25"/>
      <c r="C18" s="25"/>
      <c r="D18" s="25"/>
      <c r="E18" s="25"/>
      <c r="F18" s="25"/>
    </row>
    <row r="19" spans="1:6" ht="26.25" customHeight="1">
      <c r="A19" s="636" t="s">
        <v>544</v>
      </c>
      <c r="B19" s="521" t="s">
        <v>491</v>
      </c>
      <c r="C19" s="521" t="s">
        <v>508</v>
      </c>
      <c r="D19" s="521" t="s">
        <v>350</v>
      </c>
      <c r="E19" s="553" t="s">
        <v>351</v>
      </c>
      <c r="F19" s="553"/>
    </row>
    <row r="20" spans="1:6" ht="25.5" customHeight="1">
      <c r="A20" s="636"/>
      <c r="B20" s="521"/>
      <c r="C20" s="521"/>
      <c r="D20" s="521"/>
      <c r="E20" s="79" t="s">
        <v>329</v>
      </c>
      <c r="F20" s="79" t="s">
        <v>352</v>
      </c>
    </row>
    <row r="21" spans="1:6" ht="12.75">
      <c r="A21" s="258" t="s">
        <v>329</v>
      </c>
      <c r="B21" s="284">
        <f>SUM(B23:B26)</f>
        <v>0</v>
      </c>
      <c r="C21" s="284">
        <f>SUM(C23:C26)</f>
        <v>0</v>
      </c>
      <c r="D21" s="284">
        <f>SUM(D23:D26)</f>
        <v>0</v>
      </c>
      <c r="E21" s="284">
        <f>SUM(E23:E26)</f>
        <v>0</v>
      </c>
      <c r="F21" s="284">
        <f>SUM(F23:F26)</f>
        <v>0</v>
      </c>
    </row>
    <row r="22" spans="1:6" ht="12.75">
      <c r="A22" s="258" t="s">
        <v>656</v>
      </c>
      <c r="B22" s="377"/>
      <c r="C22" s="378"/>
      <c r="D22" s="378"/>
      <c r="E22" s="378"/>
      <c r="F22" s="378"/>
    </row>
    <row r="23" spans="1:6" ht="12.75">
      <c r="A23" s="22" t="s">
        <v>662</v>
      </c>
      <c r="B23" s="93"/>
      <c r="C23" s="93"/>
      <c r="D23" s="93"/>
      <c r="E23" s="93"/>
      <c r="F23" s="93"/>
    </row>
    <row r="24" spans="1:6" ht="12.75">
      <c r="A24" s="380"/>
      <c r="B24" s="94"/>
      <c r="C24" s="93"/>
      <c r="D24" s="93"/>
      <c r="E24" s="93"/>
      <c r="F24" s="93"/>
    </row>
    <row r="25" spans="1:6" ht="12.75">
      <c r="A25" s="381"/>
      <c r="B25" s="93"/>
      <c r="C25" s="93"/>
      <c r="D25" s="93"/>
      <c r="E25" s="93"/>
      <c r="F25" s="93"/>
    </row>
    <row r="26" spans="1:6" ht="12.75">
      <c r="A26" s="258" t="s">
        <v>488</v>
      </c>
      <c r="B26" s="93"/>
      <c r="C26" s="93"/>
      <c r="D26" s="93"/>
      <c r="E26" s="93"/>
      <c r="F26" s="93"/>
    </row>
    <row r="27" spans="1:6" ht="13.5" customHeight="1">
      <c r="A27" s="382" t="s">
        <v>539</v>
      </c>
      <c r="B27" s="93"/>
      <c r="C27" s="285"/>
      <c r="D27" s="93"/>
      <c r="E27" s="93"/>
      <c r="F27" s="93"/>
    </row>
    <row r="28" ht="13.5" customHeight="1"/>
    <row r="29" spans="11:21" ht="13.5" customHeight="1"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</row>
    <row r="30" ht="13.5" customHeight="1"/>
  </sheetData>
  <mergeCells count="10">
    <mergeCell ref="E7:F7"/>
    <mergeCell ref="A19:A20"/>
    <mergeCell ref="B19:B20"/>
    <mergeCell ref="C19:C20"/>
    <mergeCell ref="D19:D20"/>
    <mergeCell ref="E19:F19"/>
    <mergeCell ref="A7:A8"/>
    <mergeCell ref="B7:B8"/>
    <mergeCell ref="C7:C8"/>
    <mergeCell ref="D7:D8"/>
  </mergeCells>
  <printOptions/>
  <pageMargins left="0.75" right="0.45" top="1" bottom="1" header="0.5" footer="0.5"/>
  <pageSetup fitToHeight="1" fitToWidth="1"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31">
    <pageSetUpPr fitToPage="1"/>
  </sheetPr>
  <dimension ref="A1:I23"/>
  <sheetViews>
    <sheetView workbookViewId="0" topLeftCell="A1">
      <selection activeCell="F26" sqref="F26"/>
    </sheetView>
  </sheetViews>
  <sheetFormatPr defaultColWidth="9.00390625" defaultRowHeight="12.75"/>
  <cols>
    <col min="1" max="1" width="27.625" style="0" customWidth="1"/>
    <col min="2" max="2" width="12.00390625" style="0" customWidth="1"/>
    <col min="3" max="6" width="13.00390625" style="0" customWidth="1"/>
  </cols>
  <sheetData>
    <row r="1" spans="1:9" ht="13.5" customHeight="1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"/>
      <c r="E1" s="1"/>
      <c r="F1" s="1"/>
      <c r="G1" s="1"/>
      <c r="H1" s="134"/>
      <c r="I1" s="1"/>
    </row>
    <row r="2" spans="1:8" ht="19.5" customHeight="1">
      <c r="A2" s="234" t="s">
        <v>643</v>
      </c>
      <c r="B2" s="1"/>
      <c r="C2" s="1"/>
      <c r="D2" s="1"/>
      <c r="E2" s="1"/>
      <c r="F2" s="1"/>
      <c r="G2" s="1"/>
      <c r="H2" s="1"/>
    </row>
    <row r="3" spans="1:8" ht="13.5" customHeight="1">
      <c r="A3" s="234"/>
      <c r="B3" s="1"/>
      <c r="C3" s="1"/>
      <c r="D3" s="1"/>
      <c r="E3" s="1"/>
      <c r="F3" s="1"/>
      <c r="G3" s="1"/>
      <c r="H3" s="1"/>
    </row>
    <row r="4" spans="1:8" ht="15.75">
      <c r="A4" s="29" t="s">
        <v>663</v>
      </c>
      <c r="B4" s="10"/>
      <c r="C4" s="10"/>
      <c r="D4" s="10"/>
      <c r="E4" s="10"/>
      <c r="F4" s="10"/>
      <c r="G4" s="1"/>
      <c r="H4" s="1"/>
    </row>
    <row r="5" spans="1:8" ht="15.75">
      <c r="A5" s="29"/>
      <c r="B5" s="10"/>
      <c r="C5" s="10"/>
      <c r="D5" s="10"/>
      <c r="E5" s="10"/>
      <c r="F5" s="10"/>
      <c r="G5" s="1"/>
      <c r="H5" s="1"/>
    </row>
    <row r="6" spans="1:8" ht="31.5" customHeight="1">
      <c r="A6" s="636" t="s">
        <v>544</v>
      </c>
      <c r="B6" s="521" t="s">
        <v>491</v>
      </c>
      <c r="C6" s="521" t="s">
        <v>508</v>
      </c>
      <c r="D6" s="521" t="s">
        <v>350</v>
      </c>
      <c r="E6" s="553" t="s">
        <v>351</v>
      </c>
      <c r="F6" s="553"/>
      <c r="G6" s="1"/>
      <c r="H6" s="1"/>
    </row>
    <row r="7" spans="1:8" s="256" customFormat="1" ht="28.5" customHeight="1">
      <c r="A7" s="636"/>
      <c r="B7" s="521"/>
      <c r="C7" s="521"/>
      <c r="D7" s="521"/>
      <c r="E7" s="79" t="s">
        <v>329</v>
      </c>
      <c r="F7" s="79" t="s">
        <v>352</v>
      </c>
      <c r="G7" s="36"/>
      <c r="H7" s="36"/>
    </row>
    <row r="8" spans="1:8" s="256" customFormat="1" ht="12.75">
      <c r="A8" s="258" t="s">
        <v>329</v>
      </c>
      <c r="B8" s="225">
        <f>SUM(B10:B13)</f>
        <v>0</v>
      </c>
      <c r="C8" s="225">
        <f>SUM(C10:C13)</f>
        <v>0</v>
      </c>
      <c r="D8" s="225">
        <f>SUM(D10:D13)</f>
        <v>0</v>
      </c>
      <c r="E8" s="225">
        <f>SUM(E10:E13)</f>
        <v>0</v>
      </c>
      <c r="F8" s="225">
        <f>SUM(F10:F13)</f>
        <v>0</v>
      </c>
      <c r="G8" s="36"/>
      <c r="H8" s="36"/>
    </row>
    <row r="9" spans="1:8" s="256" customFormat="1" ht="24.75" customHeight="1">
      <c r="A9" s="258" t="s">
        <v>656</v>
      </c>
      <c r="B9" s="387"/>
      <c r="C9" s="387"/>
      <c r="D9" s="387"/>
      <c r="E9" s="387"/>
      <c r="F9" s="387"/>
      <c r="G9" s="36"/>
      <c r="H9" s="36"/>
    </row>
    <row r="10" spans="1:8" s="256" customFormat="1" ht="12.75">
      <c r="A10" s="379"/>
      <c r="B10" s="93"/>
      <c r="C10" s="93"/>
      <c r="D10" s="93"/>
      <c r="E10" s="93"/>
      <c r="F10" s="93"/>
      <c r="G10" s="36"/>
      <c r="H10" s="36"/>
    </row>
    <row r="11" spans="1:8" s="256" customFormat="1" ht="12.75">
      <c r="A11" s="380"/>
      <c r="B11" s="94"/>
      <c r="C11" s="93"/>
      <c r="D11" s="93"/>
      <c r="E11" s="93"/>
      <c r="F11" s="93"/>
      <c r="G11" s="36"/>
      <c r="H11" s="36"/>
    </row>
    <row r="12" spans="1:8" s="256" customFormat="1" ht="12.75">
      <c r="A12" s="381"/>
      <c r="B12" s="93"/>
      <c r="C12" s="93"/>
      <c r="D12" s="93"/>
      <c r="E12" s="93"/>
      <c r="F12" s="93"/>
      <c r="G12" s="36"/>
      <c r="H12" s="36"/>
    </row>
    <row r="13" spans="1:8" s="256" customFormat="1" ht="12.75">
      <c r="A13" s="258" t="s">
        <v>488</v>
      </c>
      <c r="B13" s="93"/>
      <c r="C13" s="93"/>
      <c r="D13" s="93"/>
      <c r="E13" s="93"/>
      <c r="F13" s="93"/>
      <c r="G13" s="36"/>
      <c r="H13" s="36"/>
    </row>
    <row r="14" spans="1:8" s="256" customFormat="1" ht="12.75">
      <c r="A14" s="382" t="s">
        <v>539</v>
      </c>
      <c r="B14" s="93"/>
      <c r="C14" s="254"/>
      <c r="D14" s="93"/>
      <c r="E14" s="93"/>
      <c r="F14" s="93"/>
      <c r="G14" s="36"/>
      <c r="H14" s="36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5.75">
      <c r="A16" s="29" t="s">
        <v>664</v>
      </c>
      <c r="B16" s="10"/>
      <c r="C16" s="10"/>
      <c r="D16" s="10"/>
      <c r="E16" s="10"/>
      <c r="F16" s="10"/>
      <c r="G16" s="1"/>
      <c r="H16" s="1"/>
    </row>
    <row r="17" spans="1:8" ht="15.75">
      <c r="A17" s="29"/>
      <c r="B17" s="10"/>
      <c r="C17" s="10"/>
      <c r="D17" s="10"/>
      <c r="E17" s="10"/>
      <c r="F17" s="10"/>
      <c r="G17" s="1"/>
      <c r="H17" s="1"/>
    </row>
    <row r="18" spans="1:8" ht="31.5" customHeight="1">
      <c r="A18" s="636" t="s">
        <v>544</v>
      </c>
      <c r="B18" s="521" t="s">
        <v>491</v>
      </c>
      <c r="C18" s="521" t="s">
        <v>508</v>
      </c>
      <c r="D18" s="521" t="s">
        <v>350</v>
      </c>
      <c r="E18" s="553" t="s">
        <v>351</v>
      </c>
      <c r="F18" s="553"/>
      <c r="G18" s="1"/>
      <c r="H18" s="1"/>
    </row>
    <row r="19" spans="1:8" ht="27.75" customHeight="1">
      <c r="A19" s="636"/>
      <c r="B19" s="521"/>
      <c r="C19" s="521"/>
      <c r="D19" s="521"/>
      <c r="E19" s="79" t="s">
        <v>329</v>
      </c>
      <c r="F19" s="79" t="s">
        <v>352</v>
      </c>
      <c r="G19" s="1"/>
      <c r="H19" s="1"/>
    </row>
    <row r="20" spans="1:8" ht="12.75">
      <c r="A20" s="97" t="s">
        <v>665</v>
      </c>
      <c r="B20" s="93"/>
      <c r="C20" s="93"/>
      <c r="D20" s="93"/>
      <c r="E20" s="93"/>
      <c r="F20" s="93"/>
      <c r="G20" s="1"/>
      <c r="H20" s="1"/>
    </row>
    <row r="21" spans="1:8" ht="12.75">
      <c r="A21" s="97" t="s">
        <v>666</v>
      </c>
      <c r="B21" s="93"/>
      <c r="C21" s="93"/>
      <c r="D21" s="93"/>
      <c r="E21" s="93"/>
      <c r="F21" s="93"/>
      <c r="G21" s="1"/>
      <c r="H21" s="1"/>
    </row>
    <row r="22" spans="1:8" ht="12.75">
      <c r="A22" s="258" t="s">
        <v>488</v>
      </c>
      <c r="B22" s="99">
        <f>SUM(B20:B21)</f>
        <v>0</v>
      </c>
      <c r="C22" s="99">
        <f>SUM(C20:C21)</f>
        <v>0</v>
      </c>
      <c r="D22" s="99">
        <f>SUM(D20:D21)</f>
        <v>0</v>
      </c>
      <c r="E22" s="99">
        <f>SUM(E20:E21)</f>
        <v>0</v>
      </c>
      <c r="F22" s="99">
        <f>SUM(F20:F21)</f>
        <v>0</v>
      </c>
      <c r="G22" s="1"/>
      <c r="H22" s="1"/>
    </row>
    <row r="23" spans="1:8" ht="12.75">
      <c r="A23" s="382" t="s">
        <v>539</v>
      </c>
      <c r="B23" s="93"/>
      <c r="C23" s="254"/>
      <c r="D23" s="93"/>
      <c r="E23" s="93"/>
      <c r="F23" s="93"/>
      <c r="G23" s="1"/>
      <c r="H23" s="1"/>
    </row>
  </sheetData>
  <mergeCells count="10">
    <mergeCell ref="E6:F6"/>
    <mergeCell ref="A18:A19"/>
    <mergeCell ref="B18:B19"/>
    <mergeCell ref="C18:C19"/>
    <mergeCell ref="D18:D19"/>
    <mergeCell ref="E18:F18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32">
    <pageSetUpPr fitToPage="1"/>
  </sheetPr>
  <dimension ref="A1:K27"/>
  <sheetViews>
    <sheetView workbookViewId="0" topLeftCell="A5">
      <selection activeCell="H2" sqref="H2"/>
    </sheetView>
  </sheetViews>
  <sheetFormatPr defaultColWidth="9.00390625" defaultRowHeight="12.75"/>
  <cols>
    <col min="1" max="1" width="33.625" style="0" customWidth="1"/>
    <col min="2" max="2" width="13.375" style="0" customWidth="1"/>
    <col min="3" max="3" width="17.875" style="0" customWidth="1"/>
    <col min="4" max="4" width="18.375" style="0" customWidth="1"/>
    <col min="5" max="5" width="16.625" style="0" customWidth="1"/>
    <col min="6" max="6" width="16.125" style="0" customWidth="1"/>
    <col min="7" max="7" width="21.625" style="0" customWidth="1"/>
    <col min="8" max="8" width="16.75390625" style="0" customWidth="1"/>
    <col min="9" max="9" width="8.25390625" style="0" customWidth="1"/>
    <col min="10" max="10" width="14.75390625" style="0" hidden="1" customWidth="1"/>
    <col min="11" max="11" width="14.75390625" style="0" customWidth="1"/>
  </cols>
  <sheetData>
    <row r="1" spans="1:11" s="25" customFormat="1" ht="13.5" customHeight="1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0"/>
      <c r="E1" s="10"/>
      <c r="F1" s="10"/>
      <c r="G1" s="134"/>
      <c r="H1" s="10"/>
      <c r="I1" s="10"/>
      <c r="J1" s="10"/>
      <c r="K1" s="10"/>
    </row>
    <row r="2" spans="1:10" s="25" customFormat="1" ht="19.5" customHeight="1">
      <c r="A2" s="234" t="s">
        <v>667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5" customFormat="1" ht="13.5" customHeight="1">
      <c r="A3" s="234"/>
      <c r="B3" s="10"/>
      <c r="C3" s="10"/>
      <c r="D3" s="10"/>
      <c r="E3" s="10"/>
      <c r="F3" s="10"/>
      <c r="G3" s="10"/>
      <c r="H3" s="10"/>
      <c r="I3" s="10"/>
      <c r="J3" s="10"/>
    </row>
    <row r="4" spans="1:10" ht="15.75">
      <c r="A4" s="388" t="s">
        <v>668</v>
      </c>
      <c r="B4" s="388"/>
      <c r="C4" s="388"/>
      <c r="D4" s="388"/>
      <c r="E4" s="388"/>
      <c r="F4" s="388"/>
      <c r="G4" s="388"/>
      <c r="H4" s="1"/>
      <c r="I4" s="1"/>
      <c r="J4" s="1"/>
    </row>
    <row r="5" spans="1:10" ht="15.75">
      <c r="A5" s="29"/>
      <c r="B5" s="10"/>
      <c r="C5" s="10"/>
      <c r="D5" s="10"/>
      <c r="E5" s="10"/>
      <c r="F5" s="10"/>
      <c r="G5" s="10"/>
      <c r="H5" s="1"/>
      <c r="I5" s="1"/>
      <c r="J5" s="1"/>
    </row>
    <row r="6" spans="1:10" ht="29.25" customHeight="1">
      <c r="A6" s="636" t="s">
        <v>544</v>
      </c>
      <c r="B6" s="521" t="s">
        <v>491</v>
      </c>
      <c r="C6" s="514" t="s">
        <v>645</v>
      </c>
      <c r="D6" s="521" t="s">
        <v>508</v>
      </c>
      <c r="E6" s="521" t="s">
        <v>350</v>
      </c>
      <c r="F6" s="553" t="s">
        <v>351</v>
      </c>
      <c r="G6" s="553"/>
      <c r="H6" s="1"/>
      <c r="I6" s="1"/>
      <c r="J6" s="1"/>
    </row>
    <row r="7" spans="1:10" ht="27.75" customHeight="1">
      <c r="A7" s="636"/>
      <c r="B7" s="521"/>
      <c r="C7" s="545"/>
      <c r="D7" s="521"/>
      <c r="E7" s="521"/>
      <c r="F7" s="79" t="s">
        <v>329</v>
      </c>
      <c r="G7" s="79" t="s">
        <v>352</v>
      </c>
      <c r="H7" s="1"/>
      <c r="I7" s="1"/>
      <c r="J7" s="1"/>
    </row>
    <row r="8" spans="1:10" ht="12.75">
      <c r="A8" s="258" t="s">
        <v>669</v>
      </c>
      <c r="B8" s="93"/>
      <c r="C8" s="93"/>
      <c r="D8" s="93"/>
      <c r="E8" s="93"/>
      <c r="F8" s="93"/>
      <c r="G8" s="93"/>
      <c r="H8" s="1"/>
      <c r="I8" s="1"/>
      <c r="J8" s="1"/>
    </row>
    <row r="9" spans="1:10" ht="12.75">
      <c r="A9" s="258" t="s">
        <v>670</v>
      </c>
      <c r="B9" s="93"/>
      <c r="C9" s="254"/>
      <c r="D9" s="93"/>
      <c r="E9" s="93"/>
      <c r="F9" s="93"/>
      <c r="G9" s="93"/>
      <c r="H9" s="1"/>
      <c r="I9" s="1"/>
      <c r="J9" s="1"/>
    </row>
    <row r="10" spans="1:10" ht="12.75">
      <c r="A10" s="258" t="s">
        <v>329</v>
      </c>
      <c r="B10" s="99">
        <f>SUM(B8:B9)</f>
        <v>0</v>
      </c>
      <c r="C10" s="254"/>
      <c r="D10" s="99">
        <f>SUM(D8:D9)</f>
        <v>0</v>
      </c>
      <c r="E10" s="99">
        <f>SUM(E8:E9)</f>
        <v>0</v>
      </c>
      <c r="F10" s="99">
        <f>SUM(F8:F9)</f>
        <v>0</v>
      </c>
      <c r="G10" s="99">
        <f>SUM(G8:G9)</f>
        <v>0</v>
      </c>
      <c r="H10" s="1"/>
      <c r="I10" s="1"/>
      <c r="J10" s="1"/>
    </row>
    <row r="11" spans="1:10" ht="12.75">
      <c r="A11" s="382" t="s">
        <v>539</v>
      </c>
      <c r="B11" s="93"/>
      <c r="C11" s="254"/>
      <c r="D11" s="254"/>
      <c r="E11" s="93"/>
      <c r="F11" s="93"/>
      <c r="G11" s="93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388" t="s">
        <v>671</v>
      </c>
      <c r="B13" s="388"/>
      <c r="C13" s="388"/>
      <c r="D13" s="388"/>
      <c r="E13" s="388"/>
      <c r="F13" s="1"/>
      <c r="G13" s="1"/>
      <c r="H13" s="1"/>
      <c r="I13" s="1"/>
      <c r="J13" s="1"/>
    </row>
    <row r="14" spans="1:10" ht="15.75">
      <c r="A14" s="29"/>
      <c r="B14" s="10"/>
      <c r="C14" s="10"/>
      <c r="D14" s="10"/>
      <c r="E14" s="10"/>
      <c r="F14" s="1"/>
      <c r="G14" s="1"/>
      <c r="H14" s="1"/>
      <c r="I14" s="1"/>
      <c r="J14" s="1"/>
    </row>
    <row r="15" spans="1:10" ht="28.5" customHeight="1">
      <c r="A15" s="636" t="s">
        <v>544</v>
      </c>
      <c r="B15" s="521" t="s">
        <v>491</v>
      </c>
      <c r="C15" s="514" t="s">
        <v>645</v>
      </c>
      <c r="D15" s="521" t="s">
        <v>508</v>
      </c>
      <c r="E15" s="521" t="s">
        <v>350</v>
      </c>
      <c r="F15" s="553" t="s">
        <v>351</v>
      </c>
      <c r="G15" s="553"/>
      <c r="H15" s="1"/>
      <c r="I15" s="1"/>
      <c r="J15" s="1"/>
    </row>
    <row r="16" spans="1:10" ht="29.25" customHeight="1">
      <c r="A16" s="636"/>
      <c r="B16" s="521"/>
      <c r="C16" s="545"/>
      <c r="D16" s="521"/>
      <c r="E16" s="521"/>
      <c r="F16" s="79" t="s">
        <v>329</v>
      </c>
      <c r="G16" s="79" t="s">
        <v>352</v>
      </c>
      <c r="H16" s="1"/>
      <c r="I16" s="1"/>
      <c r="J16" s="1"/>
    </row>
    <row r="17" spans="1:10" ht="25.5" customHeight="1">
      <c r="A17" s="258" t="s">
        <v>672</v>
      </c>
      <c r="B17" s="93"/>
      <c r="C17" s="93"/>
      <c r="D17" s="93"/>
      <c r="E17" s="93"/>
      <c r="F17" s="93"/>
      <c r="G17" s="93"/>
      <c r="H17" s="1"/>
      <c r="I17" s="1"/>
      <c r="J17" s="1"/>
    </row>
    <row r="18" spans="1:10" ht="45" customHeight="1">
      <c r="A18" s="258" t="s">
        <v>673</v>
      </c>
      <c r="B18" s="93"/>
      <c r="C18" s="254"/>
      <c r="D18" s="93"/>
      <c r="E18" s="93"/>
      <c r="F18" s="93"/>
      <c r="G18" s="93"/>
      <c r="H18" s="1"/>
      <c r="I18" s="1"/>
      <c r="J18" s="1"/>
    </row>
    <row r="19" spans="1:10" ht="12.75">
      <c r="A19" s="258" t="s">
        <v>329</v>
      </c>
      <c r="B19" s="99">
        <f>SUM(B17:B18)</f>
        <v>0</v>
      </c>
      <c r="C19" s="254"/>
      <c r="D19" s="99">
        <f>SUM(D17:D18)</f>
        <v>0</v>
      </c>
      <c r="E19" s="99">
        <f>SUM(E17:E18)</f>
        <v>0</v>
      </c>
      <c r="F19" s="99">
        <f>SUM(F17:F18)</f>
        <v>0</v>
      </c>
      <c r="G19" s="99">
        <f>SUM(G17:G18)</f>
        <v>0</v>
      </c>
      <c r="H19" s="1"/>
      <c r="I19" s="1"/>
      <c r="J19" s="1"/>
    </row>
    <row r="20" spans="1:10" ht="12.75">
      <c r="A20" s="382" t="s">
        <v>539</v>
      </c>
      <c r="B20" s="93"/>
      <c r="C20" s="254"/>
      <c r="D20" s="254"/>
      <c r="E20" s="93"/>
      <c r="F20" s="93"/>
      <c r="G20" s="93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20" t="s">
        <v>674</v>
      </c>
      <c r="B22" s="103"/>
      <c r="C22" s="103"/>
      <c r="D22" s="103"/>
      <c r="E22" s="103"/>
      <c r="F22" s="103"/>
      <c r="G22" s="1"/>
      <c r="H22" s="1"/>
      <c r="I22" s="1"/>
      <c r="J22" s="1"/>
    </row>
    <row r="23" spans="1:10" ht="15.75">
      <c r="A23" s="29"/>
      <c r="B23" s="10"/>
      <c r="C23" s="10"/>
      <c r="D23" s="10"/>
      <c r="E23" s="10"/>
      <c r="F23" s="10"/>
      <c r="G23" s="1"/>
      <c r="H23" s="1"/>
      <c r="I23" s="1"/>
      <c r="J23" s="1"/>
    </row>
    <row r="24" spans="1:10" ht="38.25" customHeight="1">
      <c r="A24" s="636" t="s">
        <v>544</v>
      </c>
      <c r="B24" s="521" t="s">
        <v>491</v>
      </c>
      <c r="C24" s="521" t="s">
        <v>508</v>
      </c>
      <c r="D24" s="521" t="s">
        <v>350</v>
      </c>
      <c r="E24" s="553" t="s">
        <v>351</v>
      </c>
      <c r="F24" s="553"/>
      <c r="G24" s="1"/>
      <c r="H24" s="1"/>
      <c r="I24" s="1"/>
      <c r="J24" s="1"/>
    </row>
    <row r="25" spans="1:10" ht="33" customHeight="1">
      <c r="A25" s="636"/>
      <c r="B25" s="521"/>
      <c r="C25" s="521"/>
      <c r="D25" s="521"/>
      <c r="E25" s="79" t="s">
        <v>329</v>
      </c>
      <c r="F25" s="79" t="s">
        <v>352</v>
      </c>
      <c r="G25" s="1"/>
      <c r="H25" s="1"/>
      <c r="I25" s="1"/>
      <c r="J25" s="1"/>
    </row>
    <row r="26" spans="1:10" ht="12.75">
      <c r="A26" s="258" t="s">
        <v>329</v>
      </c>
      <c r="B26" s="223"/>
      <c r="C26" s="223"/>
      <c r="D26" s="223"/>
      <c r="E26" s="223"/>
      <c r="F26" s="248"/>
      <c r="G26" s="1"/>
      <c r="H26" s="1"/>
      <c r="I26" s="1"/>
      <c r="J26" s="1"/>
    </row>
    <row r="27" spans="1:10" ht="12.75">
      <c r="A27" s="382" t="s">
        <v>539</v>
      </c>
      <c r="B27" s="93"/>
      <c r="C27" s="254"/>
      <c r="D27" s="93"/>
      <c r="E27" s="93"/>
      <c r="F27" s="93"/>
      <c r="G27" s="1"/>
      <c r="H27" s="1"/>
      <c r="I27" s="1"/>
      <c r="J27" s="1"/>
    </row>
  </sheetData>
  <mergeCells count="17">
    <mergeCell ref="E24:F24"/>
    <mergeCell ref="A24:A25"/>
    <mergeCell ref="B24:B25"/>
    <mergeCell ref="C24:C25"/>
    <mergeCell ref="D24:D25"/>
    <mergeCell ref="C15:C16"/>
    <mergeCell ref="D15:D16"/>
    <mergeCell ref="C6:C7"/>
    <mergeCell ref="D6:D7"/>
    <mergeCell ref="A6:A7"/>
    <mergeCell ref="B6:B7"/>
    <mergeCell ref="A15:A16"/>
    <mergeCell ref="B15:B16"/>
    <mergeCell ref="E6:E7"/>
    <mergeCell ref="F6:G6"/>
    <mergeCell ref="E15:E16"/>
    <mergeCell ref="F15:G1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33">
    <pageSetUpPr fitToPage="1"/>
  </sheetPr>
  <dimension ref="A1:J32"/>
  <sheetViews>
    <sheetView workbookViewId="0" topLeftCell="A1">
      <selection activeCell="B12" sqref="B12"/>
    </sheetView>
  </sheetViews>
  <sheetFormatPr defaultColWidth="9.125" defaultRowHeight="12.75"/>
  <cols>
    <col min="1" max="1" width="35.125" style="0" customWidth="1"/>
    <col min="2" max="2" width="19.00390625" style="0" customWidth="1"/>
    <col min="3" max="3" width="23.625" style="0" customWidth="1"/>
    <col min="4" max="4" width="15.625" style="0" customWidth="1"/>
    <col min="5" max="5" width="15.375" style="0" customWidth="1"/>
    <col min="6" max="6" width="15.875" style="0" customWidth="1"/>
  </cols>
  <sheetData>
    <row r="1" spans="1:6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F1" s="134"/>
    </row>
    <row r="2" spans="1:10" s="25" customFormat="1" ht="19.5" customHeight="1">
      <c r="A2" s="119" t="s">
        <v>643</v>
      </c>
      <c r="B2" s="103"/>
      <c r="C2" s="103"/>
      <c r="D2" s="103"/>
      <c r="E2" s="103"/>
      <c r="F2" s="103"/>
      <c r="G2" s="10"/>
      <c r="H2" s="10"/>
      <c r="I2" s="10"/>
      <c r="J2" s="10"/>
    </row>
    <row r="3" spans="1:9" s="53" customFormat="1" ht="18">
      <c r="A3" s="119"/>
      <c r="B3" s="103"/>
      <c r="C3" s="103"/>
      <c r="D3" s="103"/>
      <c r="E3" s="103"/>
      <c r="F3" s="103"/>
      <c r="G3" s="389"/>
      <c r="H3" s="389"/>
      <c r="I3" s="390"/>
    </row>
    <row r="4" spans="1:6" s="235" customFormat="1" ht="15.75">
      <c r="A4" s="391" t="s">
        <v>675</v>
      </c>
      <c r="B4" s="392"/>
      <c r="C4" s="392"/>
      <c r="D4" s="392"/>
      <c r="E4" s="392"/>
      <c r="F4" s="392"/>
    </row>
    <row r="5" spans="1:6" ht="12.75">
      <c r="A5" s="375"/>
      <c r="B5" s="374"/>
      <c r="C5" s="374"/>
      <c r="D5" s="374"/>
      <c r="E5" s="374"/>
      <c r="F5" s="374"/>
    </row>
    <row r="6" spans="1:6" ht="24.75" customHeight="1">
      <c r="A6" s="568" t="s">
        <v>544</v>
      </c>
      <c r="B6" s="521" t="s">
        <v>491</v>
      </c>
      <c r="C6" s="521" t="s">
        <v>508</v>
      </c>
      <c r="D6" s="521" t="s">
        <v>350</v>
      </c>
      <c r="E6" s="553" t="s">
        <v>351</v>
      </c>
      <c r="F6" s="553"/>
    </row>
    <row r="7" spans="1:6" ht="30" customHeight="1">
      <c r="A7" s="644"/>
      <c r="B7" s="521"/>
      <c r="C7" s="521"/>
      <c r="D7" s="521"/>
      <c r="E7" s="79" t="s">
        <v>329</v>
      </c>
      <c r="F7" s="79" t="s">
        <v>352</v>
      </c>
    </row>
    <row r="8" spans="1:6" ht="30.75" customHeight="1">
      <c r="A8" s="305" t="s">
        <v>205</v>
      </c>
      <c r="B8" s="93"/>
      <c r="C8" s="93"/>
      <c r="D8" s="93"/>
      <c r="E8" s="93"/>
      <c r="F8" s="93"/>
    </row>
    <row r="9" spans="1:6" ht="19.5" customHeight="1">
      <c r="A9" s="286" t="s">
        <v>329</v>
      </c>
      <c r="B9" s="372">
        <f>SUM(B8)</f>
        <v>0</v>
      </c>
      <c r="C9" s="372">
        <f>SUM(C8)</f>
        <v>0</v>
      </c>
      <c r="D9" s="372">
        <f>SUM(D8)</f>
        <v>0</v>
      </c>
      <c r="E9" s="372">
        <f>SUM(E8)</f>
        <v>0</v>
      </c>
      <c r="F9" s="372">
        <f>SUM(F8)</f>
        <v>0</v>
      </c>
    </row>
    <row r="10" spans="1:6" ht="12.75">
      <c r="A10" s="373" t="s">
        <v>498</v>
      </c>
      <c r="B10" s="93"/>
      <c r="C10" s="285"/>
      <c r="D10" s="93"/>
      <c r="E10" s="93"/>
      <c r="F10" s="93"/>
    </row>
    <row r="32" ht="12.75">
      <c r="G32" s="24"/>
    </row>
  </sheetData>
  <mergeCells count="5">
    <mergeCell ref="E6:F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34">
    <pageSetUpPr fitToPage="1"/>
  </sheetPr>
  <dimension ref="A1:F8"/>
  <sheetViews>
    <sheetView workbookViewId="0" topLeftCell="A1">
      <selection activeCell="F3" sqref="F3"/>
    </sheetView>
  </sheetViews>
  <sheetFormatPr defaultColWidth="9.00390625" defaultRowHeight="12.75"/>
  <cols>
    <col min="1" max="1" width="29.375" style="0" customWidth="1"/>
    <col min="2" max="2" width="20.625" style="0" customWidth="1"/>
    <col min="3" max="3" width="15.875" style="0" customWidth="1"/>
    <col min="4" max="4" width="16.00390625" style="0" customWidth="1"/>
  </cols>
  <sheetData>
    <row r="1" spans="1:6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F1" s="134"/>
    </row>
    <row r="2" spans="1:4" s="279" customFormat="1" ht="15.75">
      <c r="A2" s="29" t="s">
        <v>280</v>
      </c>
      <c r="B2" s="29"/>
      <c r="C2" s="29"/>
      <c r="D2" s="29"/>
    </row>
    <row r="3" spans="1:4" ht="15.75">
      <c r="A3" s="29"/>
      <c r="B3" s="29"/>
      <c r="C3" s="29"/>
      <c r="D3" s="29"/>
    </row>
    <row r="4" spans="1:4" ht="25.5" customHeight="1">
      <c r="A4" s="662" t="s">
        <v>544</v>
      </c>
      <c r="B4" s="553" t="s">
        <v>491</v>
      </c>
      <c r="C4" s="553" t="s">
        <v>351</v>
      </c>
      <c r="D4" s="553"/>
    </row>
    <row r="5" spans="1:4" ht="18" customHeight="1">
      <c r="A5" s="662"/>
      <c r="B5" s="553"/>
      <c r="C5" s="79" t="s">
        <v>329</v>
      </c>
      <c r="D5" s="79" t="s">
        <v>352</v>
      </c>
    </row>
    <row r="6" spans="1:4" ht="24.75" customHeight="1">
      <c r="A6" s="394" t="s">
        <v>676</v>
      </c>
      <c r="B6" s="93"/>
      <c r="C6" s="93"/>
      <c r="D6" s="93"/>
    </row>
    <row r="7" spans="1:5" ht="12.75">
      <c r="A7" s="277" t="s">
        <v>321</v>
      </c>
      <c r="B7" s="263">
        <f>SUM(B6)</f>
        <v>0</v>
      </c>
      <c r="C7" s="263">
        <f>SUM(C6)</f>
        <v>0</v>
      </c>
      <c r="D7" s="263">
        <f>SUM(D6)</f>
        <v>0</v>
      </c>
      <c r="E7" s="256"/>
    </row>
    <row r="8" spans="1:4" ht="14.25" customHeight="1">
      <c r="A8" s="395" t="s">
        <v>498</v>
      </c>
      <c r="B8" s="93"/>
      <c r="C8" s="93"/>
      <c r="D8" s="93"/>
    </row>
  </sheetData>
  <mergeCells count="3">
    <mergeCell ref="A4:A5"/>
    <mergeCell ref="B4:B5"/>
    <mergeCell ref="C4:D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35">
    <pageSetUpPr fitToPage="1"/>
  </sheetPr>
  <dimension ref="A1:H30"/>
  <sheetViews>
    <sheetView workbookViewId="0" topLeftCell="A1">
      <selection activeCell="A6" sqref="A6:B7"/>
    </sheetView>
  </sheetViews>
  <sheetFormatPr defaultColWidth="9.00390625" defaultRowHeight="12.75"/>
  <cols>
    <col min="1" max="1" width="6.125" style="0" customWidth="1"/>
    <col min="2" max="2" width="22.25390625" style="0" customWidth="1"/>
    <col min="3" max="3" width="18.375" style="0" customWidth="1"/>
    <col min="4" max="4" width="18.875" style="0" customWidth="1"/>
    <col min="5" max="5" width="16.125" style="0" customWidth="1"/>
    <col min="6" max="6" width="17.25390625" style="0" customWidth="1"/>
  </cols>
  <sheetData>
    <row r="1" spans="1:8" ht="12.75">
      <c r="A1" s="170" t="str">
        <f>'[1]T.0.1'!B3</f>
        <v>RDP</v>
      </c>
      <c r="B1" s="70" t="str">
        <f>'[1]T.0.1'!B7</f>
        <v>HUOBJ</v>
      </c>
      <c r="C1" s="71">
        <f>'[1]T.0.1'!B6</f>
        <v>2005</v>
      </c>
      <c r="D1" s="1"/>
      <c r="E1" s="1"/>
      <c r="F1" s="134"/>
      <c r="G1" s="1"/>
      <c r="H1" s="1"/>
    </row>
    <row r="2" spans="1:8" ht="18">
      <c r="A2" s="234" t="s">
        <v>677</v>
      </c>
      <c r="B2" s="10"/>
      <c r="C2" s="10"/>
      <c r="D2" s="10"/>
      <c r="E2" s="10"/>
      <c r="F2" s="10"/>
      <c r="G2" s="1"/>
      <c r="H2" s="1"/>
    </row>
    <row r="3" spans="1:8" ht="12.75">
      <c r="A3" s="10"/>
      <c r="B3" s="10"/>
      <c r="C3" s="10"/>
      <c r="D3" s="10"/>
      <c r="E3" s="10"/>
      <c r="F3" s="10"/>
      <c r="G3" s="1"/>
      <c r="H3" s="1"/>
    </row>
    <row r="4" spans="1:8" s="235" customFormat="1" ht="15.75">
      <c r="A4" s="29" t="s">
        <v>278</v>
      </c>
      <c r="B4" s="252"/>
      <c r="C4" s="252"/>
      <c r="D4" s="252"/>
      <c r="E4" s="252"/>
      <c r="F4" s="252"/>
      <c r="G4" s="396"/>
      <c r="H4" s="396"/>
    </row>
    <row r="5" spans="1:8" ht="12.75">
      <c r="A5" s="10"/>
      <c r="B5" s="10"/>
      <c r="C5" s="10"/>
      <c r="D5" s="103"/>
      <c r="E5" s="10"/>
      <c r="F5" s="10"/>
      <c r="G5" s="1"/>
      <c r="H5" s="1"/>
    </row>
    <row r="6" spans="1:8" ht="27" customHeight="1">
      <c r="A6" s="662" t="s">
        <v>678</v>
      </c>
      <c r="B6" s="662"/>
      <c r="C6" s="553" t="s">
        <v>491</v>
      </c>
      <c r="D6" s="521" t="s">
        <v>517</v>
      </c>
      <c r="E6" s="553" t="s">
        <v>351</v>
      </c>
      <c r="F6" s="553"/>
      <c r="G6" s="1"/>
      <c r="H6" s="1"/>
    </row>
    <row r="7" spans="1:8" ht="33" customHeight="1">
      <c r="A7" s="662"/>
      <c r="B7" s="662"/>
      <c r="C7" s="553"/>
      <c r="D7" s="521"/>
      <c r="E7" s="79" t="s">
        <v>329</v>
      </c>
      <c r="F7" s="79" t="s">
        <v>352</v>
      </c>
      <c r="G7" s="1"/>
      <c r="H7" s="1"/>
    </row>
    <row r="8" spans="1:8" ht="12.75" customHeight="1">
      <c r="A8" s="663" t="s">
        <v>679</v>
      </c>
      <c r="B8" s="663"/>
      <c r="C8" s="223">
        <v>0</v>
      </c>
      <c r="D8" s="223">
        <v>0</v>
      </c>
      <c r="E8" s="223">
        <v>0</v>
      </c>
      <c r="F8" s="223">
        <v>0</v>
      </c>
      <c r="G8" s="1"/>
      <c r="H8" s="1"/>
    </row>
    <row r="9" spans="1:8" ht="15" customHeight="1">
      <c r="A9" s="397"/>
      <c r="B9" s="397" t="s">
        <v>680</v>
      </c>
      <c r="C9" s="223">
        <v>0</v>
      </c>
      <c r="D9" s="223">
        <v>0</v>
      </c>
      <c r="E9" s="223">
        <v>0</v>
      </c>
      <c r="F9" s="223">
        <v>0</v>
      </c>
      <c r="G9" s="1"/>
      <c r="H9" s="1"/>
    </row>
    <row r="10" spans="1:8" ht="12.75" customHeight="1">
      <c r="A10" s="663" t="s">
        <v>681</v>
      </c>
      <c r="B10" s="663"/>
      <c r="C10" s="223">
        <v>0</v>
      </c>
      <c r="D10" s="223">
        <v>0</v>
      </c>
      <c r="E10" s="223">
        <v>0</v>
      </c>
      <c r="F10" s="223">
        <v>0</v>
      </c>
      <c r="G10" s="1"/>
      <c r="H10" s="1"/>
    </row>
    <row r="11" spans="1:8" ht="12.75" customHeight="1">
      <c r="A11" s="663" t="s">
        <v>682</v>
      </c>
      <c r="B11" s="663"/>
      <c r="C11" s="223">
        <v>0</v>
      </c>
      <c r="D11" s="223">
        <v>0</v>
      </c>
      <c r="E11" s="223">
        <v>0</v>
      </c>
      <c r="F11" s="223">
        <v>0</v>
      </c>
      <c r="G11" s="1"/>
      <c r="H11" s="1"/>
    </row>
    <row r="12" spans="1:8" ht="12.75" customHeight="1">
      <c r="A12" s="663" t="s">
        <v>683</v>
      </c>
      <c r="B12" s="663"/>
      <c r="C12" s="223">
        <v>0</v>
      </c>
      <c r="D12" s="223">
        <v>0</v>
      </c>
      <c r="E12" s="223">
        <v>0</v>
      </c>
      <c r="F12" s="223">
        <v>0</v>
      </c>
      <c r="G12" s="1"/>
      <c r="H12" s="1"/>
    </row>
    <row r="13" spans="1:8" ht="12.75" customHeight="1">
      <c r="A13" s="663" t="s">
        <v>569</v>
      </c>
      <c r="B13" s="663"/>
      <c r="C13" s="223">
        <v>322</v>
      </c>
      <c r="D13" s="223">
        <v>0</v>
      </c>
      <c r="E13" s="223">
        <v>4605</v>
      </c>
      <c r="F13" s="223">
        <v>3684</v>
      </c>
      <c r="G13" s="1"/>
      <c r="H13" s="1"/>
    </row>
    <row r="14" spans="1:8" ht="12.75" customHeight="1">
      <c r="A14" s="663" t="s">
        <v>684</v>
      </c>
      <c r="B14" s="663"/>
      <c r="C14" s="223">
        <v>0</v>
      </c>
      <c r="D14" s="223">
        <v>0</v>
      </c>
      <c r="E14" s="223">
        <v>0</v>
      </c>
      <c r="F14" s="223">
        <v>0</v>
      </c>
      <c r="G14" s="1"/>
      <c r="H14" s="1"/>
    </row>
    <row r="15" spans="1:8" ht="12.75" customHeight="1">
      <c r="A15" s="664" t="s">
        <v>329</v>
      </c>
      <c r="B15" s="664"/>
      <c r="C15" s="225">
        <f>SUM(C8,C10:C14)</f>
        <v>322</v>
      </c>
      <c r="D15" s="225">
        <f>SUM(D8,D10:D14)</f>
        <v>0</v>
      </c>
      <c r="E15" s="225">
        <f>SUM(E8,E10:E14)</f>
        <v>4605</v>
      </c>
      <c r="F15" s="225">
        <f>SUM(F8,F10:F14)</f>
        <v>3684</v>
      </c>
      <c r="G15" s="1"/>
      <c r="H15" s="1"/>
    </row>
    <row r="16" spans="1:8" ht="12.75" customHeight="1">
      <c r="A16" s="665" t="s">
        <v>498</v>
      </c>
      <c r="B16" s="665"/>
      <c r="C16" s="398">
        <v>322</v>
      </c>
      <c r="D16" s="398">
        <v>0</v>
      </c>
      <c r="E16" s="399">
        <v>4605</v>
      </c>
      <c r="F16" s="399">
        <v>3684</v>
      </c>
      <c r="G16" s="1"/>
      <c r="H16" s="1"/>
    </row>
    <row r="17" spans="1:8" s="53" customFormat="1" ht="12.75" customHeight="1">
      <c r="A17" s="400"/>
      <c r="B17" s="400"/>
      <c r="C17" s="401"/>
      <c r="D17" s="401"/>
      <c r="E17" s="158"/>
      <c r="F17" s="158"/>
      <c r="G17" s="402"/>
      <c r="H17" s="402"/>
    </row>
    <row r="18" spans="1:8" s="53" customFormat="1" ht="17.25" customHeight="1">
      <c r="A18" s="666" t="s">
        <v>279</v>
      </c>
      <c r="B18" s="667"/>
      <c r="C18" s="667"/>
      <c r="D18" s="667"/>
      <c r="E18" s="667"/>
      <c r="F18" s="667"/>
      <c r="G18" s="402"/>
      <c r="H18" s="402"/>
    </row>
    <row r="19" spans="1:8" s="53" customFormat="1" ht="12.75" customHeight="1">
      <c r="A19" s="400"/>
      <c r="B19" s="400"/>
      <c r="C19" s="401"/>
      <c r="D19" s="401"/>
      <c r="E19" s="158"/>
      <c r="F19" s="158"/>
      <c r="G19" s="402"/>
      <c r="H19" s="402"/>
    </row>
    <row r="20" spans="1:8" ht="27" customHeight="1">
      <c r="A20" s="662" t="s">
        <v>685</v>
      </c>
      <c r="B20" s="662"/>
      <c r="C20" s="544" t="s">
        <v>686</v>
      </c>
      <c r="D20" s="553" t="s">
        <v>351</v>
      </c>
      <c r="E20" s="553"/>
      <c r="F20" s="1"/>
      <c r="G20" s="1"/>
      <c r="H20" s="1"/>
    </row>
    <row r="21" spans="1:8" ht="33" customHeight="1">
      <c r="A21" s="662"/>
      <c r="B21" s="662"/>
      <c r="C21" s="544"/>
      <c r="D21" s="79" t="s">
        <v>329</v>
      </c>
      <c r="E21" s="79" t="s">
        <v>352</v>
      </c>
      <c r="F21" s="1"/>
      <c r="G21" s="1"/>
      <c r="H21" s="1"/>
    </row>
    <row r="22" spans="1:8" ht="12.75" customHeight="1">
      <c r="A22" s="663" t="s">
        <v>679</v>
      </c>
      <c r="B22" s="663"/>
      <c r="C22" s="223">
        <v>25</v>
      </c>
      <c r="D22" s="93">
        <v>330</v>
      </c>
      <c r="E22" s="93">
        <v>264</v>
      </c>
      <c r="F22" s="1"/>
      <c r="G22" s="1"/>
      <c r="H22" s="1"/>
    </row>
    <row r="23" spans="1:8" ht="12.75" customHeight="1">
      <c r="A23" s="397"/>
      <c r="B23" s="397" t="s">
        <v>687</v>
      </c>
      <c r="C23" s="223"/>
      <c r="D23" s="93"/>
      <c r="E23" s="93"/>
      <c r="F23" s="1"/>
      <c r="G23" s="1"/>
      <c r="H23" s="1"/>
    </row>
    <row r="24" spans="1:8" ht="12.75" customHeight="1">
      <c r="A24" s="663" t="s">
        <v>681</v>
      </c>
      <c r="B24" s="663"/>
      <c r="C24" s="223"/>
      <c r="D24" s="93"/>
      <c r="E24" s="93"/>
      <c r="F24" s="1"/>
      <c r="G24" s="1"/>
      <c r="H24" s="1"/>
    </row>
    <row r="25" spans="1:8" ht="12.75" customHeight="1">
      <c r="A25" s="663" t="s">
        <v>682</v>
      </c>
      <c r="B25" s="663"/>
      <c r="C25" s="223"/>
      <c r="D25" s="93"/>
      <c r="E25" s="93"/>
      <c r="F25" s="1"/>
      <c r="G25" s="1"/>
      <c r="H25" s="1"/>
    </row>
    <row r="26" spans="1:8" ht="12.75" customHeight="1">
      <c r="A26" s="663" t="s">
        <v>683</v>
      </c>
      <c r="B26" s="663"/>
      <c r="C26" s="223"/>
      <c r="D26" s="93"/>
      <c r="E26" s="93"/>
      <c r="F26" s="1"/>
      <c r="G26" s="1"/>
      <c r="H26" s="1"/>
    </row>
    <row r="27" spans="1:8" ht="12.75" customHeight="1">
      <c r="A27" s="663" t="s">
        <v>569</v>
      </c>
      <c r="B27" s="663"/>
      <c r="C27" s="223">
        <v>255</v>
      </c>
      <c r="D27" s="93">
        <v>2880</v>
      </c>
      <c r="E27" s="93">
        <v>2304</v>
      </c>
      <c r="F27" s="1"/>
      <c r="G27" s="1"/>
      <c r="H27" s="1"/>
    </row>
    <row r="28" spans="1:8" ht="12.75" customHeight="1">
      <c r="A28" s="663" t="s">
        <v>684</v>
      </c>
      <c r="B28" s="663"/>
      <c r="C28" s="223"/>
      <c r="D28" s="93"/>
      <c r="E28" s="93"/>
      <c r="F28" s="1"/>
      <c r="G28" s="1"/>
      <c r="H28" s="1"/>
    </row>
    <row r="29" spans="1:8" ht="12.75">
      <c r="A29" s="664" t="s">
        <v>329</v>
      </c>
      <c r="B29" s="664"/>
      <c r="C29" s="225">
        <f>SUM(C22,C24:C28)</f>
        <v>280</v>
      </c>
      <c r="D29" s="225">
        <f>SUM(D22,D24:D28)</f>
        <v>3210</v>
      </c>
      <c r="E29" s="225">
        <f>SUM(E22,E24:E28)</f>
        <v>2568</v>
      </c>
      <c r="F29" s="1"/>
      <c r="G29" s="1"/>
      <c r="H29" s="1"/>
    </row>
    <row r="30" spans="1:8" ht="12.75" customHeight="1">
      <c r="A30" s="665" t="s">
        <v>498</v>
      </c>
      <c r="B30" s="665"/>
      <c r="C30" s="223">
        <v>265</v>
      </c>
      <c r="D30" s="93">
        <v>3210</v>
      </c>
      <c r="E30" s="93">
        <v>2568</v>
      </c>
      <c r="F30" s="1"/>
      <c r="G30" s="1"/>
      <c r="H30" s="1"/>
    </row>
    <row r="31" ht="12.75" customHeight="1"/>
    <row r="32" ht="12.75" customHeight="1"/>
  </sheetData>
  <mergeCells count="24">
    <mergeCell ref="A27:B27"/>
    <mergeCell ref="A28:B28"/>
    <mergeCell ref="A29:B29"/>
    <mergeCell ref="A30:B30"/>
    <mergeCell ref="A22:B22"/>
    <mergeCell ref="A24:B24"/>
    <mergeCell ref="A25:B25"/>
    <mergeCell ref="A26:B26"/>
    <mergeCell ref="A18:F18"/>
    <mergeCell ref="A20:B21"/>
    <mergeCell ref="C20:C21"/>
    <mergeCell ref="D20:E20"/>
    <mergeCell ref="A13:B13"/>
    <mergeCell ref="A14:B14"/>
    <mergeCell ref="A15:B15"/>
    <mergeCell ref="A16:B16"/>
    <mergeCell ref="A8:B8"/>
    <mergeCell ref="A10:B10"/>
    <mergeCell ref="A11:B11"/>
    <mergeCell ref="A12:B12"/>
    <mergeCell ref="A6:B7"/>
    <mergeCell ref="C6:C7"/>
    <mergeCell ref="D6:D7"/>
    <mergeCell ref="E6:F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36">
    <pageSetUpPr fitToPage="1"/>
  </sheetPr>
  <dimension ref="A1:H13"/>
  <sheetViews>
    <sheetView workbookViewId="0" topLeftCell="A1">
      <selection activeCell="A7" sqref="A7:IV7"/>
    </sheetView>
  </sheetViews>
  <sheetFormatPr defaultColWidth="9.00390625" defaultRowHeight="12.75"/>
  <cols>
    <col min="2" max="2" width="33.75390625" style="0" customWidth="1"/>
    <col min="3" max="3" width="18.875" style="0" customWidth="1"/>
    <col min="4" max="4" width="12.125" style="0" customWidth="1"/>
    <col min="5" max="5" width="16.375" style="0" customWidth="1"/>
    <col min="6" max="6" width="16.00390625" style="0" customWidth="1"/>
  </cols>
  <sheetData>
    <row r="1" spans="1:8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25"/>
      <c r="E1" s="25"/>
      <c r="F1" s="25"/>
      <c r="G1" s="25"/>
      <c r="H1" s="134"/>
    </row>
    <row r="2" s="260" customFormat="1" ht="15.75">
      <c r="A2" s="260" t="s">
        <v>281</v>
      </c>
    </row>
    <row r="3" spans="1:6" ht="12.75">
      <c r="A3" s="25"/>
      <c r="B3" s="25"/>
      <c r="C3" s="25"/>
      <c r="D3" s="25"/>
      <c r="E3" s="25"/>
      <c r="F3" s="25"/>
    </row>
    <row r="4" spans="1:6" ht="12.75">
      <c r="A4" s="613" t="s">
        <v>688</v>
      </c>
      <c r="B4" s="668"/>
      <c r="C4" s="553" t="s">
        <v>491</v>
      </c>
      <c r="D4" s="521" t="s">
        <v>517</v>
      </c>
      <c r="E4" s="553" t="s">
        <v>351</v>
      </c>
      <c r="F4" s="553"/>
    </row>
    <row r="5" spans="1:6" ht="12.75">
      <c r="A5" s="669"/>
      <c r="B5" s="670"/>
      <c r="C5" s="553"/>
      <c r="D5" s="521"/>
      <c r="E5" s="79" t="s">
        <v>329</v>
      </c>
      <c r="F5" s="79" t="s">
        <v>352</v>
      </c>
    </row>
    <row r="6" spans="1:6" ht="12.75">
      <c r="A6" s="671" t="s">
        <v>689</v>
      </c>
      <c r="B6" s="672"/>
      <c r="C6" s="225">
        <f>SUM(C7:C10)</f>
        <v>0</v>
      </c>
      <c r="D6" s="225">
        <f>SUM(D7:D10)</f>
        <v>0</v>
      </c>
      <c r="E6" s="225">
        <f>SUM(E7:E10)</f>
        <v>0</v>
      </c>
      <c r="F6" s="225">
        <f>SUM(F7:F10)</f>
        <v>0</v>
      </c>
    </row>
    <row r="7" spans="1:6" ht="57" customHeight="1">
      <c r="A7" s="673" t="s">
        <v>690</v>
      </c>
      <c r="B7" s="674"/>
      <c r="C7" s="223"/>
      <c r="D7" s="223"/>
      <c r="E7" s="93"/>
      <c r="F7" s="93"/>
    </row>
    <row r="8" spans="1:6" ht="57" customHeight="1">
      <c r="A8" s="673" t="s">
        <v>691</v>
      </c>
      <c r="B8" s="675"/>
      <c r="C8" s="223"/>
      <c r="D8" s="223"/>
      <c r="E8" s="93"/>
      <c r="F8" s="93"/>
    </row>
    <row r="9" spans="1:6" ht="73.5" customHeight="1">
      <c r="A9" s="673" t="s">
        <v>692</v>
      </c>
      <c r="B9" s="675"/>
      <c r="C9" s="223"/>
      <c r="D9" s="223"/>
      <c r="E9" s="93"/>
      <c r="F9" s="93"/>
    </row>
    <row r="10" spans="1:6" ht="54" customHeight="1">
      <c r="A10" s="673" t="s">
        <v>693</v>
      </c>
      <c r="B10" s="675"/>
      <c r="C10" s="223"/>
      <c r="D10" s="223"/>
      <c r="E10" s="93"/>
      <c r="F10" s="93"/>
    </row>
    <row r="11" spans="1:6" ht="12.75">
      <c r="A11" s="676" t="s">
        <v>694</v>
      </c>
      <c r="B11" s="675"/>
      <c r="C11" s="223"/>
      <c r="D11" s="223"/>
      <c r="E11" s="93"/>
      <c r="F11" s="93"/>
    </row>
    <row r="12" spans="1:6" ht="12.75">
      <c r="A12" s="677" t="s">
        <v>329</v>
      </c>
      <c r="B12" s="678"/>
      <c r="C12" s="225">
        <f>SUM(C7:C11)</f>
        <v>0</v>
      </c>
      <c r="D12" s="225">
        <f>SUM(D7:D11)</f>
        <v>0</v>
      </c>
      <c r="E12" s="225">
        <f>SUM(E7:E11)</f>
        <v>0</v>
      </c>
      <c r="F12" s="225">
        <f>SUM(F7:F11)</f>
        <v>0</v>
      </c>
    </row>
    <row r="13" spans="1:6" ht="12.75">
      <c r="A13" s="679" t="s">
        <v>498</v>
      </c>
      <c r="B13" s="680"/>
      <c r="C13" s="223"/>
      <c r="D13" s="223"/>
      <c r="E13" s="93"/>
      <c r="F13" s="93"/>
    </row>
  </sheetData>
  <mergeCells count="12">
    <mergeCell ref="A10:B10"/>
    <mergeCell ref="A11:B11"/>
    <mergeCell ref="A12:B12"/>
    <mergeCell ref="A13:B13"/>
    <mergeCell ref="A6:B6"/>
    <mergeCell ref="A7:B7"/>
    <mergeCell ref="A8:B8"/>
    <mergeCell ref="A9:B9"/>
    <mergeCell ref="A4:B5"/>
    <mergeCell ref="C4:C5"/>
    <mergeCell ref="D4:D5"/>
    <mergeCell ref="E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37">
    <pageSetUpPr fitToPage="1"/>
  </sheetPr>
  <dimension ref="A1:I8"/>
  <sheetViews>
    <sheetView workbookViewId="0" topLeftCell="A1">
      <selection activeCell="D15" sqref="D15"/>
    </sheetView>
  </sheetViews>
  <sheetFormatPr defaultColWidth="9.00390625" defaultRowHeight="12.75"/>
  <cols>
    <col min="1" max="1" width="24.875" style="0" customWidth="1"/>
    <col min="2" max="2" width="19.375" style="0" customWidth="1"/>
    <col min="3" max="3" width="20.25390625" style="0" customWidth="1"/>
    <col min="4" max="4" width="23.875" style="0" customWidth="1"/>
  </cols>
  <sheetData>
    <row r="1" spans="1:9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25"/>
      <c r="E1" s="25"/>
      <c r="F1" s="25"/>
      <c r="G1" s="25"/>
      <c r="H1" s="25"/>
      <c r="I1" s="134"/>
    </row>
    <row r="2" spans="1:4" s="235" customFormat="1" ht="15.75">
      <c r="A2" s="29" t="s">
        <v>282</v>
      </c>
      <c r="B2" s="252"/>
      <c r="C2" s="252"/>
      <c r="D2" s="252"/>
    </row>
    <row r="3" spans="1:4" ht="15.75">
      <c r="A3" s="29"/>
      <c r="B3" s="29"/>
      <c r="C3" s="29"/>
      <c r="D3" s="29"/>
    </row>
    <row r="4" spans="1:4" ht="21" customHeight="1">
      <c r="A4" s="662" t="s">
        <v>544</v>
      </c>
      <c r="B4" s="553" t="s">
        <v>491</v>
      </c>
      <c r="C4" s="553" t="s">
        <v>351</v>
      </c>
      <c r="D4" s="553"/>
    </row>
    <row r="5" spans="1:4" ht="25.5" customHeight="1">
      <c r="A5" s="662"/>
      <c r="B5" s="553"/>
      <c r="C5" s="79" t="s">
        <v>329</v>
      </c>
      <c r="D5" s="79" t="s">
        <v>352</v>
      </c>
    </row>
    <row r="6" spans="1:4" ht="25.5" customHeight="1">
      <c r="A6" s="241" t="s">
        <v>695</v>
      </c>
      <c r="B6" s="93"/>
      <c r="C6" s="93"/>
      <c r="D6" s="93"/>
    </row>
    <row r="7" spans="1:5" ht="17.25" customHeight="1">
      <c r="A7" s="277" t="s">
        <v>321</v>
      </c>
      <c r="B7" s="263">
        <f>SUM(B6)</f>
        <v>0</v>
      </c>
      <c r="C7" s="263">
        <f>SUM(C6)</f>
        <v>0</v>
      </c>
      <c r="D7" s="263">
        <f>SUM(D6)</f>
        <v>0</v>
      </c>
      <c r="E7" s="256"/>
    </row>
    <row r="8" spans="1:4" ht="16.5" customHeight="1">
      <c r="A8" s="404" t="s">
        <v>498</v>
      </c>
      <c r="B8" s="93"/>
      <c r="C8" s="93"/>
      <c r="D8" s="93"/>
    </row>
  </sheetData>
  <mergeCells count="3">
    <mergeCell ref="A4:A5"/>
    <mergeCell ref="B4:B5"/>
    <mergeCell ref="C4:D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38">
    <pageSetUpPr fitToPage="1"/>
  </sheetPr>
  <dimension ref="A1:H10"/>
  <sheetViews>
    <sheetView workbookViewId="0" topLeftCell="A1">
      <selection activeCell="C10" sqref="C10:F10"/>
    </sheetView>
  </sheetViews>
  <sheetFormatPr defaultColWidth="9.00390625" defaultRowHeight="12.75"/>
  <cols>
    <col min="1" max="1" width="11.125" style="0" customWidth="1"/>
    <col min="2" max="2" width="8.375" style="0" customWidth="1"/>
    <col min="3" max="3" width="18.375" style="0" customWidth="1"/>
    <col min="4" max="4" width="15.25390625" style="0" customWidth="1"/>
    <col min="5" max="5" width="21.75390625" style="0" customWidth="1"/>
    <col min="6" max="6" width="22.25390625" style="0" customWidth="1"/>
    <col min="9" max="9" width="11.625" style="0" customWidth="1"/>
    <col min="10" max="10" width="4.875" style="0" hidden="1" customWidth="1"/>
    <col min="11" max="11" width="4.00390625" style="0" customWidth="1"/>
  </cols>
  <sheetData>
    <row r="1" spans="1:8" ht="12" customHeight="1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25"/>
      <c r="E1" s="25"/>
      <c r="F1" s="25"/>
      <c r="G1" s="25"/>
      <c r="H1" s="134"/>
    </row>
    <row r="2" spans="1:6" ht="15.75">
      <c r="A2" s="260" t="s">
        <v>283</v>
      </c>
      <c r="B2" s="25"/>
      <c r="C2" s="25"/>
      <c r="D2" s="25"/>
      <c r="E2" s="25"/>
      <c r="F2" s="25"/>
    </row>
    <row r="3" spans="1:6" ht="12.75">
      <c r="A3" s="25"/>
      <c r="B3" s="25"/>
      <c r="C3" s="265"/>
      <c r="D3" s="265"/>
      <c r="E3" s="25"/>
      <c r="F3" s="25"/>
    </row>
    <row r="4" spans="1:6" ht="12.75" customHeight="1">
      <c r="A4" s="684" t="s">
        <v>696</v>
      </c>
      <c r="B4" s="684"/>
      <c r="C4" s="553" t="s">
        <v>491</v>
      </c>
      <c r="D4" s="521" t="s">
        <v>517</v>
      </c>
      <c r="E4" s="553" t="s">
        <v>351</v>
      </c>
      <c r="F4" s="553"/>
    </row>
    <row r="5" spans="1:6" ht="18" customHeight="1">
      <c r="A5" s="684"/>
      <c r="B5" s="684"/>
      <c r="C5" s="553"/>
      <c r="D5" s="521"/>
      <c r="E5" s="79" t="s">
        <v>329</v>
      </c>
      <c r="F5" s="79" t="s">
        <v>352</v>
      </c>
    </row>
    <row r="6" spans="1:6" ht="17.25" customHeight="1">
      <c r="A6" s="681" t="s">
        <v>697</v>
      </c>
      <c r="B6" s="405" t="s">
        <v>698</v>
      </c>
      <c r="C6" s="223">
        <v>129</v>
      </c>
      <c r="D6" s="223">
        <v>0</v>
      </c>
      <c r="E6" s="223">
        <v>129</v>
      </c>
      <c r="F6" s="223">
        <f>129*0.8</f>
        <v>103.2</v>
      </c>
    </row>
    <row r="7" spans="1:6" ht="16.5" customHeight="1">
      <c r="A7" s="521"/>
      <c r="B7" s="405" t="s">
        <v>699</v>
      </c>
      <c r="C7" s="223">
        <v>490</v>
      </c>
      <c r="D7" s="223">
        <v>0</v>
      </c>
      <c r="E7" s="223">
        <v>490</v>
      </c>
      <c r="F7" s="223">
        <f>490*0.8</f>
        <v>392</v>
      </c>
    </row>
    <row r="8" spans="1:6" ht="15.75" customHeight="1">
      <c r="A8" s="521"/>
      <c r="B8" s="405" t="s">
        <v>700</v>
      </c>
      <c r="C8" s="223">
        <v>97</v>
      </c>
      <c r="D8" s="223">
        <v>0</v>
      </c>
      <c r="E8" s="223">
        <v>97</v>
      </c>
      <c r="F8" s="223">
        <f>97*0.8</f>
        <v>77.60000000000001</v>
      </c>
    </row>
    <row r="9" spans="1:6" ht="13.5" customHeight="1">
      <c r="A9" s="682" t="s">
        <v>329</v>
      </c>
      <c r="B9" s="682"/>
      <c r="C9" s="99">
        <f>SUM(C6:C8)</f>
        <v>716</v>
      </c>
      <c r="D9" s="99">
        <f>SUM(D6:D8)</f>
        <v>0</v>
      </c>
      <c r="E9" s="99">
        <f>SUM(E6:E8)</f>
        <v>716</v>
      </c>
      <c r="F9" s="99">
        <f>SUM(F6:F8)</f>
        <v>572.8</v>
      </c>
    </row>
    <row r="10" spans="1:7" ht="12.75">
      <c r="A10" s="683" t="s">
        <v>498</v>
      </c>
      <c r="B10" s="683"/>
      <c r="C10" s="223">
        <v>716</v>
      </c>
      <c r="D10" s="223">
        <v>0</v>
      </c>
      <c r="E10" s="223">
        <v>3580</v>
      </c>
      <c r="F10" s="223">
        <v>2864</v>
      </c>
      <c r="G10" s="256"/>
    </row>
  </sheetData>
  <mergeCells count="7">
    <mergeCell ref="E4:F4"/>
    <mergeCell ref="A6:A8"/>
    <mergeCell ref="A9:B9"/>
    <mergeCell ref="A10:B10"/>
    <mergeCell ref="A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1:I17"/>
  <sheetViews>
    <sheetView workbookViewId="0" topLeftCell="A1">
      <selection activeCell="B6" sqref="B6:E13"/>
    </sheetView>
  </sheetViews>
  <sheetFormatPr defaultColWidth="9.00390625" defaultRowHeight="12.75"/>
  <cols>
    <col min="1" max="1" width="40.125" style="0" customWidth="1"/>
    <col min="2" max="2" width="13.625" style="0" customWidth="1"/>
    <col min="3" max="3" width="12.375" style="0" customWidth="1"/>
    <col min="4" max="4" width="22.00390625" style="0" customWidth="1"/>
    <col min="5" max="5" width="25.25390625" style="0" customWidth="1"/>
  </cols>
  <sheetData>
    <row r="1" spans="1:9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25"/>
      <c r="E1" s="25"/>
      <c r="F1" s="25"/>
      <c r="G1" s="25"/>
      <c r="H1" s="25"/>
      <c r="I1" s="134"/>
    </row>
    <row r="2" spans="1:5" ht="15.75">
      <c r="A2" s="260" t="s">
        <v>284</v>
      </c>
      <c r="B2" s="374"/>
      <c r="C2" s="374"/>
      <c r="D2" s="374"/>
      <c r="E2" s="374"/>
    </row>
    <row r="3" spans="1:5" ht="13.5" customHeight="1">
      <c r="A3" s="375"/>
      <c r="B3" s="374"/>
      <c r="C3" s="374"/>
      <c r="D3" s="374"/>
      <c r="E3" s="374"/>
    </row>
    <row r="4" spans="1:5" ht="14.25" customHeight="1">
      <c r="A4" s="684" t="s">
        <v>9</v>
      </c>
      <c r="B4" s="553" t="s">
        <v>491</v>
      </c>
      <c r="C4" s="521" t="s">
        <v>517</v>
      </c>
      <c r="D4" s="553" t="s">
        <v>351</v>
      </c>
      <c r="E4" s="553"/>
    </row>
    <row r="5" spans="1:5" ht="33" customHeight="1">
      <c r="A5" s="684"/>
      <c r="B5" s="553"/>
      <c r="C5" s="521"/>
      <c r="D5" s="79" t="s">
        <v>329</v>
      </c>
      <c r="E5" s="79" t="s">
        <v>352</v>
      </c>
    </row>
    <row r="6" spans="1:5" s="171" customFormat="1" ht="15" customHeight="1">
      <c r="A6" s="413" t="s">
        <v>582</v>
      </c>
      <c r="B6" s="108">
        <v>1</v>
      </c>
      <c r="C6" s="108">
        <v>0</v>
      </c>
      <c r="D6" s="108">
        <v>432</v>
      </c>
      <c r="E6" s="108">
        <v>346</v>
      </c>
    </row>
    <row r="7" spans="1:5" s="171" customFormat="1" ht="15" customHeight="1">
      <c r="A7" s="413" t="s">
        <v>581</v>
      </c>
      <c r="B7" s="108">
        <v>2</v>
      </c>
      <c r="C7" s="108">
        <v>0</v>
      </c>
      <c r="D7" s="108">
        <v>773</v>
      </c>
      <c r="E7" s="108">
        <v>618</v>
      </c>
    </row>
    <row r="8" spans="1:5" s="171" customFormat="1" ht="15" customHeight="1">
      <c r="A8" s="413" t="s">
        <v>10</v>
      </c>
      <c r="B8" s="108" t="s">
        <v>44</v>
      </c>
      <c r="C8" s="108" t="s">
        <v>44</v>
      </c>
      <c r="D8" s="108">
        <v>0</v>
      </c>
      <c r="E8" s="108">
        <v>0</v>
      </c>
    </row>
    <row r="9" spans="1:5" s="171" customFormat="1" ht="15" customHeight="1">
      <c r="A9" s="413" t="s">
        <v>11</v>
      </c>
      <c r="B9" s="108" t="s">
        <v>48</v>
      </c>
      <c r="C9" s="108">
        <v>0</v>
      </c>
      <c r="D9" s="108">
        <v>0</v>
      </c>
      <c r="E9" s="108">
        <v>0</v>
      </c>
    </row>
    <row r="10" spans="1:5" s="171" customFormat="1" ht="15" customHeight="1">
      <c r="A10" s="413" t="s">
        <v>12</v>
      </c>
      <c r="B10" s="108" t="s">
        <v>48</v>
      </c>
      <c r="C10" s="108">
        <v>0</v>
      </c>
      <c r="D10" s="108">
        <v>0</v>
      </c>
      <c r="E10" s="108">
        <v>0</v>
      </c>
    </row>
    <row r="11" spans="1:5" s="171" customFormat="1" ht="15" customHeight="1">
      <c r="A11" s="413" t="s">
        <v>585</v>
      </c>
      <c r="B11" s="108">
        <v>2</v>
      </c>
      <c r="C11" s="108">
        <v>0</v>
      </c>
      <c r="D11" s="108">
        <v>237</v>
      </c>
      <c r="E11" s="108">
        <v>190</v>
      </c>
    </row>
    <row r="12" spans="1:5" s="171" customFormat="1" ht="15" customHeight="1">
      <c r="A12" s="413" t="s">
        <v>587</v>
      </c>
      <c r="B12" s="108">
        <v>2</v>
      </c>
      <c r="C12" s="108">
        <v>0</v>
      </c>
      <c r="D12" s="108">
        <v>629</v>
      </c>
      <c r="E12" s="108">
        <v>503</v>
      </c>
    </row>
    <row r="13" spans="1:5" s="171" customFormat="1" ht="15" customHeight="1">
      <c r="A13" s="413" t="s">
        <v>488</v>
      </c>
      <c r="B13" s="108" t="s">
        <v>48</v>
      </c>
      <c r="C13" s="108">
        <v>0</v>
      </c>
      <c r="D13" s="108" t="s">
        <v>48</v>
      </c>
      <c r="E13" s="108">
        <v>0</v>
      </c>
    </row>
    <row r="14" spans="1:5" ht="12.75">
      <c r="A14" s="286" t="s">
        <v>321</v>
      </c>
      <c r="B14" s="372">
        <f>SUM(B6:B13)</f>
        <v>7</v>
      </c>
      <c r="C14" s="372">
        <f>SUM(C6:C13)</f>
        <v>0</v>
      </c>
      <c r="D14" s="372">
        <f>SUM(D6:D13)</f>
        <v>2071</v>
      </c>
      <c r="E14" s="372">
        <f>SUM(E6:E13)</f>
        <v>1657</v>
      </c>
    </row>
    <row r="15" spans="1:5" ht="12.75">
      <c r="A15" s="288" t="s">
        <v>498</v>
      </c>
      <c r="B15" s="414">
        <v>7</v>
      </c>
      <c r="C15" s="414">
        <v>0</v>
      </c>
      <c r="D15" s="414">
        <v>2071</v>
      </c>
      <c r="E15" s="414">
        <v>1657</v>
      </c>
    </row>
    <row r="17" ht="12.75">
      <c r="A17" t="s">
        <v>13</v>
      </c>
    </row>
  </sheetData>
  <mergeCells count="4">
    <mergeCell ref="A4:A5"/>
    <mergeCell ref="B4:B5"/>
    <mergeCell ref="C4:C5"/>
    <mergeCell ref="D4:E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F14"/>
  <sheetViews>
    <sheetView workbookViewId="0" topLeftCell="A1">
      <selection activeCell="B4" sqref="B4:B6"/>
    </sheetView>
  </sheetViews>
  <sheetFormatPr defaultColWidth="9.00390625" defaultRowHeight="12.75"/>
  <cols>
    <col min="1" max="1" width="17.75390625" style="0" customWidth="1"/>
    <col min="2" max="2" width="10.00390625" style="0" bestFit="1" customWidth="1"/>
    <col min="6" max="6" width="41.375" style="0" customWidth="1"/>
  </cols>
  <sheetData>
    <row r="1" spans="1:6" ht="18">
      <c r="A1" s="54" t="s">
        <v>227</v>
      </c>
      <c r="B1" s="55"/>
      <c r="C1" s="55"/>
      <c r="D1" s="1"/>
      <c r="E1" s="1"/>
      <c r="F1" s="10"/>
    </row>
    <row r="2" spans="1:6" ht="12.75">
      <c r="A2" s="55"/>
      <c r="B2" s="55"/>
      <c r="C2" s="55"/>
      <c r="D2" s="1"/>
      <c r="E2" s="1"/>
      <c r="F2" s="1"/>
    </row>
    <row r="3" spans="1:6" ht="15" customHeight="1">
      <c r="A3" s="56" t="s">
        <v>228</v>
      </c>
      <c r="B3" s="57" t="s">
        <v>32</v>
      </c>
      <c r="C3" s="55"/>
      <c r="D3" s="1"/>
      <c r="E3" s="1"/>
      <c r="F3" s="1"/>
    </row>
    <row r="4" spans="1:6" ht="15" customHeight="1">
      <c r="A4" s="58" t="s">
        <v>229</v>
      </c>
      <c r="B4" s="59" t="s">
        <v>93</v>
      </c>
      <c r="C4" s="1"/>
      <c r="D4" s="1"/>
      <c r="E4" s="1"/>
      <c r="F4" s="1"/>
    </row>
    <row r="5" spans="1:6" ht="15" customHeight="1">
      <c r="A5" s="58" t="s">
        <v>230</v>
      </c>
      <c r="B5" s="60" t="s">
        <v>231</v>
      </c>
      <c r="C5" s="1"/>
      <c r="D5" s="1"/>
      <c r="E5" s="1"/>
      <c r="F5" s="1"/>
    </row>
    <row r="6" spans="1:6" ht="15" customHeight="1">
      <c r="A6" s="58" t="s">
        <v>232</v>
      </c>
      <c r="B6" s="61">
        <v>2005</v>
      </c>
      <c r="C6" s="1"/>
      <c r="D6" s="1"/>
      <c r="E6" s="1"/>
      <c r="F6" s="1"/>
    </row>
    <row r="7" spans="1:6" ht="15" customHeight="1">
      <c r="A7" s="62" t="s">
        <v>233</v>
      </c>
      <c r="B7" s="63" t="str">
        <f>UPPER((CONCATENATE(LEFT(B4,2),LEFT(B5,3))))</f>
        <v>HUOBJ</v>
      </c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0" t="s">
        <v>234</v>
      </c>
      <c r="B10" s="1"/>
      <c r="C10" s="1"/>
      <c r="D10" s="1"/>
      <c r="E10" s="1"/>
      <c r="F10" s="1"/>
    </row>
    <row r="11" spans="1:6" ht="12.75">
      <c r="A11" s="1" t="s">
        <v>235</v>
      </c>
      <c r="B11" s="509" t="s">
        <v>236</v>
      </c>
      <c r="C11" s="510"/>
      <c r="D11" s="510"/>
      <c r="E11" s="510"/>
      <c r="F11" s="511"/>
    </row>
    <row r="12" spans="1:6" ht="12.75">
      <c r="A12" s="1" t="s">
        <v>237</v>
      </c>
      <c r="B12" s="509" t="s">
        <v>238</v>
      </c>
      <c r="C12" s="510"/>
      <c r="D12" s="510"/>
      <c r="E12" s="510"/>
      <c r="F12" s="511"/>
    </row>
    <row r="13" spans="1:6" ht="12.75">
      <c r="A13" s="1" t="s">
        <v>239</v>
      </c>
      <c r="B13" s="67" t="s">
        <v>240</v>
      </c>
      <c r="C13" s="65"/>
      <c r="D13" s="65"/>
      <c r="E13" s="65"/>
      <c r="F13" s="66"/>
    </row>
    <row r="14" spans="1:6" ht="12.75">
      <c r="A14" t="s">
        <v>241</v>
      </c>
      <c r="B14" s="64" t="s">
        <v>242</v>
      </c>
      <c r="C14" s="65"/>
      <c r="D14" s="65"/>
      <c r="E14" s="65"/>
      <c r="F14" s="66"/>
    </row>
  </sheetData>
  <mergeCells count="2">
    <mergeCell ref="B11:F11"/>
    <mergeCell ref="B12:F12"/>
  </mergeCells>
  <conditionalFormatting sqref="B6">
    <cfRule type="cellIs" priority="1" dxfId="0" operator="notBetween" stopIfTrue="1">
      <formula>2000</formula>
      <formula>2006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40">
    <pageSetUpPr fitToPage="1"/>
  </sheetPr>
  <dimension ref="A1:L8"/>
  <sheetViews>
    <sheetView workbookViewId="0" topLeftCell="A1">
      <selection activeCell="K14" sqref="K14"/>
    </sheetView>
  </sheetViews>
  <sheetFormatPr defaultColWidth="9.00390625" defaultRowHeight="12.75"/>
  <cols>
    <col min="1" max="1" width="10.875" style="0" customWidth="1"/>
    <col min="2" max="4" width="12.875" style="0" customWidth="1"/>
    <col min="5" max="5" width="13.125" style="0" customWidth="1"/>
    <col min="6" max="6" width="9.75390625" style="0" customWidth="1"/>
    <col min="7" max="7" width="16.375" style="0" customWidth="1"/>
    <col min="8" max="8" width="9.75390625" style="0" customWidth="1"/>
    <col min="9" max="9" width="17.25390625" style="0" customWidth="1"/>
    <col min="10" max="10" width="9.75390625" style="0" customWidth="1"/>
    <col min="11" max="11" width="17.375" style="0" customWidth="1"/>
  </cols>
  <sheetData>
    <row r="1" spans="1:11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71"/>
      <c r="E1" s="71"/>
      <c r="K1" s="134"/>
    </row>
    <row r="2" spans="1:12" ht="12.75">
      <c r="A2" s="685" t="s">
        <v>701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215"/>
    </row>
    <row r="3" spans="1:12" ht="24" customHeight="1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215"/>
    </row>
    <row r="5" spans="1:11" ht="41.25" customHeight="1">
      <c r="A5" s="568" t="s">
        <v>702</v>
      </c>
      <c r="B5" s="569" t="s">
        <v>703</v>
      </c>
      <c r="C5" s="571"/>
      <c r="D5" s="570"/>
      <c r="E5" s="568" t="s">
        <v>704</v>
      </c>
      <c r="F5" s="581" t="s">
        <v>705</v>
      </c>
      <c r="G5" s="583"/>
      <c r="H5" s="581" t="s">
        <v>706</v>
      </c>
      <c r="I5" s="583"/>
      <c r="J5" s="581" t="s">
        <v>707</v>
      </c>
      <c r="K5" s="583"/>
    </row>
    <row r="6" spans="1:11" ht="28.5" customHeight="1">
      <c r="A6" s="608"/>
      <c r="B6" s="568" t="s">
        <v>329</v>
      </c>
      <c r="C6" s="568" t="s">
        <v>708</v>
      </c>
      <c r="D6" s="568" t="s">
        <v>709</v>
      </c>
      <c r="E6" s="608"/>
      <c r="F6" s="584"/>
      <c r="G6" s="586"/>
      <c r="H6" s="584"/>
      <c r="I6" s="586"/>
      <c r="J6" s="584"/>
      <c r="K6" s="586"/>
    </row>
    <row r="7" spans="1:11" ht="55.5" customHeight="1">
      <c r="A7" s="515"/>
      <c r="B7" s="515"/>
      <c r="C7" s="515"/>
      <c r="D7" s="515"/>
      <c r="E7" s="515"/>
      <c r="F7" s="77" t="s">
        <v>710</v>
      </c>
      <c r="G7" s="77" t="s">
        <v>351</v>
      </c>
      <c r="H7" s="77" t="s">
        <v>710</v>
      </c>
      <c r="I7" s="77" t="s">
        <v>351</v>
      </c>
      <c r="J7" s="77" t="s">
        <v>710</v>
      </c>
      <c r="K7" s="77" t="s">
        <v>351</v>
      </c>
    </row>
    <row r="8" spans="1:11" ht="15.75" customHeight="1">
      <c r="A8" s="284">
        <f>'[1]T.2'!B9</f>
        <v>5863.799999999999</v>
      </c>
      <c r="B8" s="93">
        <v>0</v>
      </c>
      <c r="C8" s="93">
        <v>0</v>
      </c>
      <c r="D8" s="93">
        <v>0</v>
      </c>
      <c r="E8" s="93">
        <v>0</v>
      </c>
      <c r="F8" s="110">
        <f>IF(AND(ISNUMBER('[1]e.1'!C12),ISNUMBER('[1]T.7'!E8),'[1]T.7'!E8&lt;&gt;0),'[1]e.1'!C12/'[1]T.7'!E8,0)</f>
        <v>0</v>
      </c>
      <c r="G8" s="284" t="str">
        <f>'[1]e.1'!F12</f>
        <v>NA</v>
      </c>
      <c r="H8" s="110">
        <f>IF(AND(ISNUMBER('[1]e.2'!E13),ISNUMBER('[1]T.7'!E8),'[1]T.7'!E8&lt;&gt;0),'[1]e.2'!E13/'[1]T.7'!E8,0)</f>
        <v>0</v>
      </c>
      <c r="I8" s="284">
        <f>'[1]e.2'!H13</f>
        <v>0</v>
      </c>
      <c r="J8" s="96">
        <v>0</v>
      </c>
      <c r="K8" s="93">
        <v>0</v>
      </c>
    </row>
  </sheetData>
  <mergeCells count="10">
    <mergeCell ref="A2:K3"/>
    <mergeCell ref="A5:A7"/>
    <mergeCell ref="B5:D5"/>
    <mergeCell ref="E5:E7"/>
    <mergeCell ref="F5:G6"/>
    <mergeCell ref="H5:I6"/>
    <mergeCell ref="J5:K6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unka41">
    <pageSetUpPr fitToPage="1"/>
  </sheetPr>
  <dimension ref="A1:B21"/>
  <sheetViews>
    <sheetView workbookViewId="0" topLeftCell="A1">
      <selection activeCell="B21" sqref="B21"/>
    </sheetView>
  </sheetViews>
  <sheetFormatPr defaultColWidth="9.00390625" defaultRowHeight="12.75"/>
  <cols>
    <col min="1" max="1" width="45.75390625" style="0" customWidth="1"/>
    <col min="2" max="2" width="65.75390625" style="0" customWidth="1"/>
  </cols>
  <sheetData>
    <row r="1" spans="1:2" s="25" customFormat="1" ht="30" customHeight="1">
      <c r="A1" s="687" t="s">
        <v>711</v>
      </c>
      <c r="B1" s="687"/>
    </row>
    <row r="2" spans="1:2" ht="39.75" customHeight="1">
      <c r="A2" s="403" t="s">
        <v>324</v>
      </c>
      <c r="B2" s="324" t="s">
        <v>712</v>
      </c>
    </row>
    <row r="3" spans="1:2" s="171" customFormat="1" ht="13.5" customHeight="1">
      <c r="A3" s="22" t="s">
        <v>333</v>
      </c>
      <c r="B3" s="22" t="s">
        <v>713</v>
      </c>
    </row>
    <row r="4" spans="1:2" s="171" customFormat="1" ht="13.5" customHeight="1">
      <c r="A4" s="22" t="s">
        <v>334</v>
      </c>
      <c r="B4" s="22" t="s">
        <v>714</v>
      </c>
    </row>
    <row r="5" spans="1:2" s="171" customFormat="1" ht="13.5" customHeight="1">
      <c r="A5" s="22" t="s">
        <v>335</v>
      </c>
      <c r="B5" s="22" t="s">
        <v>715</v>
      </c>
    </row>
    <row r="6" spans="1:2" s="171" customFormat="1" ht="13.5" customHeight="1">
      <c r="A6" s="22" t="s">
        <v>336</v>
      </c>
      <c r="B6" s="22" t="s">
        <v>716</v>
      </c>
    </row>
    <row r="7" spans="1:2" s="171" customFormat="1" ht="13.5" customHeight="1">
      <c r="A7" s="22" t="s">
        <v>337</v>
      </c>
      <c r="B7" s="22" t="s">
        <v>717</v>
      </c>
    </row>
    <row r="8" spans="1:2" s="171" customFormat="1" ht="13.5" customHeight="1">
      <c r="A8" s="383" t="s">
        <v>338</v>
      </c>
      <c r="B8" s="383" t="s">
        <v>718</v>
      </c>
    </row>
    <row r="9" spans="1:2" s="171" customFormat="1" ht="13.5" customHeight="1">
      <c r="A9" s="406"/>
      <c r="B9" s="406" t="s">
        <v>719</v>
      </c>
    </row>
    <row r="10" spans="1:2" s="171" customFormat="1" ht="13.5" customHeight="1">
      <c r="A10" s="393"/>
      <c r="B10" s="393" t="s">
        <v>720</v>
      </c>
    </row>
    <row r="11" spans="1:2" s="171" customFormat="1" ht="13.5" customHeight="1">
      <c r="A11" s="22" t="s">
        <v>339</v>
      </c>
      <c r="B11" s="22" t="s">
        <v>721</v>
      </c>
    </row>
    <row r="12" spans="1:2" s="171" customFormat="1" ht="13.5" customHeight="1">
      <c r="A12" s="22" t="s">
        <v>722</v>
      </c>
      <c r="B12" s="22" t="s">
        <v>723</v>
      </c>
    </row>
    <row r="13" spans="1:2" s="171" customFormat="1" ht="13.5" customHeight="1">
      <c r="A13" s="22" t="s">
        <v>341</v>
      </c>
      <c r="B13" s="22" t="s">
        <v>724</v>
      </c>
    </row>
    <row r="14" spans="1:2" s="171" customFormat="1" ht="13.5" customHeight="1">
      <c r="A14" s="383" t="s">
        <v>342</v>
      </c>
      <c r="B14" s="22" t="s">
        <v>725</v>
      </c>
    </row>
    <row r="15" spans="1:2" s="171" customFormat="1" ht="13.5" customHeight="1">
      <c r="A15" s="383" t="s">
        <v>343</v>
      </c>
      <c r="B15" s="407" t="s">
        <v>726</v>
      </c>
    </row>
    <row r="16" spans="1:2" s="171" customFormat="1" ht="13.5" customHeight="1">
      <c r="A16" s="408"/>
      <c r="B16" s="409" t="s">
        <v>727</v>
      </c>
    </row>
    <row r="17" spans="1:2" s="171" customFormat="1" ht="13.5" customHeight="1">
      <c r="A17" s="408"/>
      <c r="B17" s="409" t="s">
        <v>728</v>
      </c>
    </row>
    <row r="18" spans="1:2" s="171" customFormat="1" ht="13.5" customHeight="1">
      <c r="A18" s="410"/>
      <c r="B18" s="411" t="s">
        <v>0</v>
      </c>
    </row>
    <row r="19" spans="1:2" s="171" customFormat="1" ht="13.5" customHeight="1">
      <c r="A19" s="393" t="s">
        <v>1</v>
      </c>
      <c r="B19" s="22" t="s">
        <v>2</v>
      </c>
    </row>
    <row r="20" ht="12.75">
      <c r="A20" s="171"/>
    </row>
    <row r="21" ht="12.75">
      <c r="A21" s="171"/>
    </row>
  </sheetData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unka42">
    <pageSetUpPr fitToPage="1"/>
  </sheetPr>
  <dimension ref="A1:J22"/>
  <sheetViews>
    <sheetView tabSelected="1" workbookViewId="0" topLeftCell="A7">
      <selection activeCell="C1" sqref="C1:C16384"/>
    </sheetView>
  </sheetViews>
  <sheetFormatPr defaultColWidth="9.00390625" defaultRowHeight="12.75"/>
  <cols>
    <col min="1" max="1" width="105.875" style="0" customWidth="1"/>
    <col min="2" max="2" width="7.25390625" style="0" customWidth="1"/>
    <col min="3" max="3" width="8.625" style="0" customWidth="1"/>
    <col min="14" max="14" width="10.75390625" style="0" customWidth="1"/>
  </cols>
  <sheetData>
    <row r="1" spans="1:10" ht="12.75">
      <c r="A1" s="213" t="str">
        <f>'[1]T.0.1'!B3</f>
        <v>RDP</v>
      </c>
      <c r="B1" s="415" t="str">
        <f>'[1]T.0.1'!B7</f>
        <v>HUOBJ</v>
      </c>
      <c r="C1" s="132">
        <f>'[1]T.0.1'!B6</f>
        <v>2005</v>
      </c>
      <c r="D1" s="134"/>
      <c r="E1" s="412"/>
      <c r="F1" s="412"/>
      <c r="G1" s="412"/>
      <c r="H1" s="412"/>
      <c r="I1" s="412"/>
      <c r="J1" s="412"/>
    </row>
    <row r="2" spans="1:9" ht="18">
      <c r="A2" s="416" t="s">
        <v>3</v>
      </c>
      <c r="B2" s="417"/>
      <c r="C2" s="417"/>
      <c r="D2" s="412"/>
      <c r="E2" s="412"/>
      <c r="F2" s="412"/>
      <c r="G2" s="412"/>
      <c r="H2" s="412"/>
      <c r="I2" s="412"/>
    </row>
    <row r="3" spans="1:9" ht="12.75">
      <c r="A3" s="417" t="s">
        <v>4</v>
      </c>
      <c r="B3" s="417"/>
      <c r="C3" s="499"/>
      <c r="D3" s="412"/>
      <c r="E3" s="412"/>
      <c r="F3" s="412"/>
      <c r="G3" s="412"/>
      <c r="H3" s="412"/>
      <c r="I3" s="412"/>
    </row>
    <row r="4" spans="1:9" ht="12.75">
      <c r="A4" s="417"/>
      <c r="B4" s="417"/>
      <c r="C4" s="499"/>
      <c r="D4" s="412"/>
      <c r="E4" s="412"/>
      <c r="F4" s="412"/>
      <c r="G4" s="412"/>
      <c r="H4" s="412"/>
      <c r="I4" s="412"/>
    </row>
    <row r="5" spans="1:9" ht="12.75">
      <c r="A5" s="689" t="s">
        <v>5</v>
      </c>
      <c r="B5" s="417"/>
      <c r="C5" s="499"/>
      <c r="D5" s="412"/>
      <c r="E5" s="412"/>
      <c r="F5" s="412"/>
      <c r="G5" s="412"/>
      <c r="H5" s="412"/>
      <c r="I5" s="412"/>
    </row>
    <row r="6" spans="1:9" ht="12.75" customHeight="1">
      <c r="A6" s="417" t="s">
        <v>6</v>
      </c>
      <c r="B6" s="417"/>
      <c r="C6" s="499"/>
      <c r="D6" s="412"/>
      <c r="E6" s="412"/>
      <c r="F6" s="412"/>
      <c r="G6" s="412"/>
      <c r="H6" s="412"/>
      <c r="I6" s="412"/>
    </row>
    <row r="7" spans="1:9" ht="14.25" customHeight="1">
      <c r="A7" s="417" t="s">
        <v>7</v>
      </c>
      <c r="B7" s="417"/>
      <c r="C7" s="499"/>
      <c r="D7" s="412"/>
      <c r="E7" s="412"/>
      <c r="F7" s="412"/>
      <c r="G7" s="412"/>
      <c r="H7" s="412"/>
      <c r="I7" s="412"/>
    </row>
    <row r="8" spans="1:9" ht="12.75">
      <c r="A8" s="417"/>
      <c r="B8" s="417"/>
      <c r="C8" s="499"/>
      <c r="D8" s="412"/>
      <c r="E8" s="412"/>
      <c r="F8" s="412"/>
      <c r="G8" s="412"/>
      <c r="H8" s="412"/>
      <c r="I8" s="412"/>
    </row>
    <row r="9" spans="1:9" ht="12.75" customHeight="1">
      <c r="A9" s="690" t="s">
        <v>8</v>
      </c>
      <c r="B9" s="690"/>
      <c r="C9" s="500"/>
      <c r="D9" s="412"/>
      <c r="E9" s="412"/>
      <c r="F9" s="412"/>
      <c r="G9" s="412"/>
      <c r="H9" s="412"/>
      <c r="I9" s="412"/>
    </row>
    <row r="10" spans="1:9" ht="38.25">
      <c r="A10" s="690" t="s">
        <v>16</v>
      </c>
      <c r="B10" s="690"/>
      <c r="C10" s="500"/>
      <c r="D10" s="412"/>
      <c r="E10" s="412"/>
      <c r="F10" s="412"/>
      <c r="G10" s="412"/>
      <c r="H10" s="412"/>
      <c r="I10" s="412"/>
    </row>
    <row r="11" spans="1:9" ht="25.5">
      <c r="A11" s="691" t="s">
        <v>17</v>
      </c>
      <c r="B11" s="691"/>
      <c r="C11" s="501"/>
      <c r="D11" s="412"/>
      <c r="E11" s="412"/>
      <c r="F11" s="412"/>
      <c r="G11" s="412"/>
      <c r="H11" s="412"/>
      <c r="I11" s="412"/>
    </row>
    <row r="12" spans="1:9" ht="63.75">
      <c r="A12" s="691" t="s">
        <v>19</v>
      </c>
      <c r="B12" s="691"/>
      <c r="C12" s="501"/>
      <c r="D12" s="412"/>
      <c r="E12" s="412"/>
      <c r="F12" s="412"/>
      <c r="G12" s="412"/>
      <c r="H12" s="412"/>
      <c r="I12" s="412"/>
    </row>
    <row r="13" spans="1:9" ht="38.25">
      <c r="A13" s="692" t="s">
        <v>20</v>
      </c>
      <c r="B13" s="692"/>
      <c r="C13" s="502"/>
      <c r="D13" s="412"/>
      <c r="E13" s="412"/>
      <c r="F13" s="412"/>
      <c r="G13" s="412"/>
      <c r="H13" s="412"/>
      <c r="I13" s="412"/>
    </row>
    <row r="14" spans="1:9" ht="12.75">
      <c r="A14" s="417"/>
      <c r="B14" s="417"/>
      <c r="C14" s="499"/>
      <c r="D14" s="412"/>
      <c r="E14" s="412"/>
      <c r="F14" s="412"/>
      <c r="G14" s="412"/>
      <c r="H14" s="412"/>
      <c r="I14" s="412"/>
    </row>
    <row r="15" spans="1:9" ht="38.25">
      <c r="A15" s="690" t="s">
        <v>21</v>
      </c>
      <c r="B15" s="690"/>
      <c r="C15" s="500"/>
      <c r="D15" s="412"/>
      <c r="E15" s="412"/>
      <c r="F15" s="412"/>
      <c r="G15" s="412"/>
      <c r="H15" s="412"/>
      <c r="I15" s="412"/>
    </row>
    <row r="16" spans="1:9" ht="25.5">
      <c r="A16" s="691" t="s">
        <v>22</v>
      </c>
      <c r="B16" s="691"/>
      <c r="C16" s="501"/>
      <c r="D16" s="412"/>
      <c r="E16" s="412"/>
      <c r="F16" s="412"/>
      <c r="G16" s="412"/>
      <c r="H16" s="412"/>
      <c r="I16" s="412"/>
    </row>
    <row r="17" spans="1:9" ht="63.75">
      <c r="A17" s="691" t="s">
        <v>23</v>
      </c>
      <c r="B17" s="691"/>
      <c r="C17" s="501"/>
      <c r="D17" s="412"/>
      <c r="E17" s="412"/>
      <c r="F17" s="412"/>
      <c r="G17" s="412"/>
      <c r="H17" s="412"/>
      <c r="I17" s="412"/>
    </row>
    <row r="18" spans="1:9" ht="38.25">
      <c r="A18" s="692" t="s">
        <v>24</v>
      </c>
      <c r="B18" s="692"/>
      <c r="C18" s="502"/>
      <c r="D18" s="412"/>
      <c r="E18" s="412"/>
      <c r="F18" s="412"/>
      <c r="G18" s="412"/>
      <c r="H18" s="412"/>
      <c r="I18" s="412"/>
    </row>
    <row r="19" spans="1:9" ht="12.75">
      <c r="A19" s="417"/>
      <c r="B19" s="417"/>
      <c r="C19" s="499"/>
      <c r="D19" s="412"/>
      <c r="E19" s="412"/>
      <c r="F19" s="412"/>
      <c r="G19" s="412"/>
      <c r="H19" s="412"/>
      <c r="I19" s="412"/>
    </row>
    <row r="20" spans="1:9" ht="38.25">
      <c r="A20" s="692" t="s">
        <v>25</v>
      </c>
      <c r="B20" s="692"/>
      <c r="C20" s="502"/>
      <c r="D20" s="412"/>
      <c r="E20" s="412"/>
      <c r="F20" s="412"/>
      <c r="G20" s="412"/>
      <c r="H20" s="412"/>
      <c r="I20" s="412"/>
    </row>
    <row r="21" spans="1:3" ht="63.75">
      <c r="A21" s="691" t="s">
        <v>26</v>
      </c>
      <c r="B21" s="691"/>
      <c r="C21" s="501"/>
    </row>
    <row r="22" spans="1:3" ht="38.25">
      <c r="A22" s="690" t="s">
        <v>27</v>
      </c>
      <c r="B22" s="690"/>
      <c r="C22" s="500"/>
    </row>
  </sheetData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K38"/>
  <sheetViews>
    <sheetView workbookViewId="0" topLeftCell="A1">
      <selection activeCell="D5" sqref="D5:D34"/>
    </sheetView>
  </sheetViews>
  <sheetFormatPr defaultColWidth="9.00390625" defaultRowHeight="12.75"/>
  <cols>
    <col min="1" max="1" width="26.875" style="0" customWidth="1"/>
    <col min="2" max="2" width="19.375" style="0" customWidth="1"/>
    <col min="3" max="3" width="22.375" style="0" bestFit="1" customWidth="1"/>
    <col min="4" max="4" width="14.25390625" style="0" customWidth="1"/>
  </cols>
  <sheetData>
    <row r="1" spans="1:11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0"/>
      <c r="E1" s="1"/>
      <c r="F1" s="1"/>
      <c r="G1" s="1"/>
      <c r="H1" s="1"/>
      <c r="I1" s="1"/>
      <c r="J1" s="1"/>
      <c r="K1" s="1"/>
    </row>
    <row r="2" spans="1:10" ht="18">
      <c r="A2" s="72" t="s">
        <v>243</v>
      </c>
      <c r="B2" s="73"/>
      <c r="C2" s="55"/>
      <c r="D2" s="1"/>
      <c r="E2" s="1"/>
      <c r="F2" s="1"/>
      <c r="G2" s="1"/>
      <c r="H2" s="1"/>
      <c r="I2" s="1"/>
      <c r="J2" s="1"/>
    </row>
    <row r="3" spans="1:10" ht="12.75" customHeight="1">
      <c r="A3" s="74"/>
      <c r="B3" s="27"/>
      <c r="C3" s="512" t="s">
        <v>244</v>
      </c>
      <c r="D3" s="514" t="s">
        <v>245</v>
      </c>
      <c r="E3" s="1"/>
      <c r="F3" s="1"/>
      <c r="G3" s="1"/>
      <c r="H3" s="1"/>
      <c r="I3" s="1"/>
      <c r="J3" s="1"/>
    </row>
    <row r="4" spans="3:10" ht="12.75">
      <c r="C4" s="513"/>
      <c r="D4" s="515"/>
      <c r="E4" s="1"/>
      <c r="F4" s="1"/>
      <c r="G4" s="1"/>
      <c r="H4" s="1"/>
      <c r="I4" s="1"/>
      <c r="J4" s="1"/>
    </row>
    <row r="5" spans="1:10" ht="28.5" customHeight="1">
      <c r="A5" s="516" t="s">
        <v>246</v>
      </c>
      <c r="B5" s="516"/>
      <c r="C5" s="79" t="s">
        <v>247</v>
      </c>
      <c r="D5" s="80" t="s">
        <v>44</v>
      </c>
      <c r="E5" s="11"/>
      <c r="F5" s="11"/>
      <c r="G5" s="11"/>
      <c r="H5" s="11"/>
      <c r="I5" s="11"/>
      <c r="J5" s="11"/>
    </row>
    <row r="6" spans="1:10" ht="28.5" customHeight="1">
      <c r="A6" s="516" t="s">
        <v>248</v>
      </c>
      <c r="B6" s="516"/>
      <c r="C6" s="79" t="s">
        <v>249</v>
      </c>
      <c r="D6" s="80" t="s">
        <v>44</v>
      </c>
      <c r="E6" s="11"/>
      <c r="F6" s="11"/>
      <c r="G6" s="11"/>
      <c r="H6" s="11"/>
      <c r="I6" s="11"/>
      <c r="J6" s="11"/>
    </row>
    <row r="7" spans="1:10" ht="28.5" customHeight="1">
      <c r="A7" s="516" t="s">
        <v>147</v>
      </c>
      <c r="B7" s="516"/>
      <c r="C7" s="79" t="s">
        <v>146</v>
      </c>
      <c r="D7" s="80" t="s">
        <v>44</v>
      </c>
      <c r="E7" s="11"/>
      <c r="F7" s="11"/>
      <c r="G7" s="11"/>
      <c r="H7" s="11"/>
      <c r="I7" s="11"/>
      <c r="J7" s="11"/>
    </row>
    <row r="8" spans="1:10" ht="28.5" customHeight="1">
      <c r="A8" s="516" t="s">
        <v>149</v>
      </c>
      <c r="B8" s="516"/>
      <c r="C8" s="79" t="s">
        <v>250</v>
      </c>
      <c r="D8" s="80" t="s">
        <v>46</v>
      </c>
      <c r="E8" s="11"/>
      <c r="F8" s="11"/>
      <c r="G8" s="11"/>
      <c r="H8" s="11"/>
      <c r="I8" s="11"/>
      <c r="J8" s="11"/>
    </row>
    <row r="9" spans="1:10" ht="28.5" customHeight="1">
      <c r="A9" s="516" t="s">
        <v>251</v>
      </c>
      <c r="B9" s="516"/>
      <c r="C9" s="79" t="s">
        <v>156</v>
      </c>
      <c r="D9" s="80" t="s">
        <v>252</v>
      </c>
      <c r="E9" s="11"/>
      <c r="F9" s="11"/>
      <c r="G9" s="11"/>
      <c r="H9" s="11"/>
      <c r="I9" s="11"/>
      <c r="J9" s="11"/>
    </row>
    <row r="10" spans="1:10" ht="28.5" customHeight="1">
      <c r="A10" s="516" t="s">
        <v>253</v>
      </c>
      <c r="B10" s="516"/>
      <c r="C10" s="79" t="s">
        <v>158</v>
      </c>
      <c r="D10" s="80" t="s">
        <v>44</v>
      </c>
      <c r="E10" s="11"/>
      <c r="F10" s="11"/>
      <c r="G10" s="11"/>
      <c r="H10" s="11"/>
      <c r="I10" s="11"/>
      <c r="J10" s="11"/>
    </row>
    <row r="11" spans="1:10" ht="28.5" customHeight="1">
      <c r="A11" s="516" t="s">
        <v>254</v>
      </c>
      <c r="B11" s="516"/>
      <c r="C11" s="79" t="s">
        <v>160</v>
      </c>
      <c r="D11" s="80" t="s">
        <v>252</v>
      </c>
      <c r="E11" s="11"/>
      <c r="F11" s="11"/>
      <c r="G11" s="11"/>
      <c r="H11" s="11"/>
      <c r="I11" s="11"/>
      <c r="J11" s="11"/>
    </row>
    <row r="12" spans="1:10" ht="39" customHeight="1">
      <c r="A12" s="516" t="s">
        <v>255</v>
      </c>
      <c r="B12" s="516"/>
      <c r="C12" s="79" t="s">
        <v>256</v>
      </c>
      <c r="D12" s="80" t="s">
        <v>44</v>
      </c>
      <c r="E12" s="11"/>
      <c r="F12" s="11"/>
      <c r="G12" s="11"/>
      <c r="H12" s="11"/>
      <c r="I12" s="11"/>
      <c r="J12" s="11"/>
    </row>
    <row r="13" spans="1:10" ht="41.25" customHeight="1">
      <c r="A13" s="516" t="s">
        <v>257</v>
      </c>
      <c r="B13" s="516"/>
      <c r="C13" s="79" t="s">
        <v>172</v>
      </c>
      <c r="D13" s="80" t="s">
        <v>44</v>
      </c>
      <c r="E13" s="11"/>
      <c r="F13" s="11"/>
      <c r="G13" s="11"/>
      <c r="H13" s="11"/>
      <c r="I13" s="11"/>
      <c r="J13" s="11"/>
    </row>
    <row r="14" spans="1:10" ht="36.75" customHeight="1">
      <c r="A14" s="516" t="s">
        <v>258</v>
      </c>
      <c r="B14" s="516"/>
      <c r="C14" s="81" t="s">
        <v>174</v>
      </c>
      <c r="D14" s="80" t="s">
        <v>44</v>
      </c>
      <c r="E14" s="11"/>
      <c r="F14" s="11"/>
      <c r="G14" s="11"/>
      <c r="H14" s="11"/>
      <c r="I14" s="11"/>
      <c r="J14" s="11"/>
    </row>
    <row r="15" spans="1:10" ht="28.5" customHeight="1">
      <c r="A15" s="516" t="s">
        <v>259</v>
      </c>
      <c r="B15" s="516"/>
      <c r="C15" s="79" t="s">
        <v>260</v>
      </c>
      <c r="D15" s="80" t="s">
        <v>44</v>
      </c>
      <c r="E15" s="11"/>
      <c r="F15" s="11"/>
      <c r="G15" s="11"/>
      <c r="H15" s="11"/>
      <c r="I15" s="11"/>
      <c r="J15" s="11"/>
    </row>
    <row r="16" spans="1:10" ht="52.5" customHeight="1">
      <c r="A16" s="516" t="s">
        <v>261</v>
      </c>
      <c r="B16" s="516"/>
      <c r="C16" s="79" t="s">
        <v>262</v>
      </c>
      <c r="D16" s="80" t="s">
        <v>44</v>
      </c>
      <c r="E16" s="11"/>
      <c r="F16" s="11"/>
      <c r="G16" s="11"/>
      <c r="H16" s="11"/>
      <c r="I16" s="11"/>
      <c r="J16" s="11"/>
    </row>
    <row r="17" spans="1:10" ht="38.25" customHeight="1">
      <c r="A17" s="516" t="s">
        <v>263</v>
      </c>
      <c r="B17" s="516"/>
      <c r="C17" s="79" t="s">
        <v>262</v>
      </c>
      <c r="D17" s="80" t="s">
        <v>44</v>
      </c>
      <c r="E17" s="11"/>
      <c r="F17" s="11"/>
      <c r="G17" s="11"/>
      <c r="H17" s="11"/>
      <c r="I17" s="11"/>
      <c r="J17" s="11"/>
    </row>
    <row r="18" spans="1:10" ht="28.5" customHeight="1">
      <c r="A18" s="516" t="s">
        <v>264</v>
      </c>
      <c r="B18" s="516"/>
      <c r="C18" s="79" t="s">
        <v>265</v>
      </c>
      <c r="D18" s="80" t="s">
        <v>44</v>
      </c>
      <c r="E18" s="11"/>
      <c r="F18" s="11"/>
      <c r="G18" s="11"/>
      <c r="H18" s="11"/>
      <c r="I18" s="11"/>
      <c r="J18" s="11"/>
    </row>
    <row r="19" spans="1:10" ht="50.25" customHeight="1">
      <c r="A19" s="516" t="s">
        <v>266</v>
      </c>
      <c r="B19" s="516"/>
      <c r="C19" s="82" t="s">
        <v>265</v>
      </c>
      <c r="D19" s="80" t="s">
        <v>44</v>
      </c>
      <c r="E19" s="11"/>
      <c r="F19" s="11"/>
      <c r="G19" s="11"/>
      <c r="H19" s="11"/>
      <c r="I19" s="11"/>
      <c r="J19" s="11"/>
    </row>
    <row r="20" spans="1:10" ht="52.5" customHeight="1">
      <c r="A20" s="516" t="s">
        <v>267</v>
      </c>
      <c r="B20" s="516"/>
      <c r="C20" s="79" t="s">
        <v>268</v>
      </c>
      <c r="D20" s="80" t="s">
        <v>44</v>
      </c>
      <c r="E20" s="11"/>
      <c r="F20" s="11"/>
      <c r="G20" s="11"/>
      <c r="H20" s="11"/>
      <c r="I20" s="11"/>
      <c r="J20" s="11"/>
    </row>
    <row r="21" spans="1:10" ht="39.75" customHeight="1">
      <c r="A21" s="516" t="s">
        <v>269</v>
      </c>
      <c r="B21" s="516"/>
      <c r="C21" s="79" t="s">
        <v>268</v>
      </c>
      <c r="D21" s="80" t="s">
        <v>44</v>
      </c>
      <c r="E21" s="11"/>
      <c r="F21" s="11"/>
      <c r="G21" s="11"/>
      <c r="H21" s="11"/>
      <c r="I21" s="11"/>
      <c r="J21" s="11"/>
    </row>
    <row r="22" spans="1:10" ht="42" customHeight="1">
      <c r="A22" s="516" t="s">
        <v>270</v>
      </c>
      <c r="B22" s="516"/>
      <c r="C22" s="79" t="s">
        <v>271</v>
      </c>
      <c r="D22" s="80" t="s">
        <v>44</v>
      </c>
      <c r="E22" s="11"/>
      <c r="F22" s="11"/>
      <c r="G22" s="11"/>
      <c r="H22" s="11"/>
      <c r="I22" s="11"/>
      <c r="J22" s="11"/>
    </row>
    <row r="23" spans="1:10" ht="30" customHeight="1">
      <c r="A23" s="516" t="s">
        <v>272</v>
      </c>
      <c r="B23" s="516"/>
      <c r="C23" s="79" t="s">
        <v>271</v>
      </c>
      <c r="D23" s="80" t="s">
        <v>44</v>
      </c>
      <c r="E23" s="11"/>
      <c r="F23" s="11"/>
      <c r="G23" s="11"/>
      <c r="H23" s="11"/>
      <c r="I23" s="11"/>
      <c r="J23" s="11"/>
    </row>
    <row r="24" spans="1:10" ht="65.25" customHeight="1">
      <c r="A24" s="516" t="s">
        <v>273</v>
      </c>
      <c r="B24" s="516"/>
      <c r="C24" s="79" t="s">
        <v>274</v>
      </c>
      <c r="D24" s="80" t="s">
        <v>44</v>
      </c>
      <c r="E24" s="11"/>
      <c r="F24" s="11"/>
      <c r="G24" s="11"/>
      <c r="H24" s="11"/>
      <c r="I24" s="11"/>
      <c r="J24" s="11"/>
    </row>
    <row r="25" spans="1:10" ht="54.75" customHeight="1">
      <c r="A25" s="516" t="s">
        <v>275</v>
      </c>
      <c r="B25" s="516"/>
      <c r="C25" s="79" t="s">
        <v>274</v>
      </c>
      <c r="D25" s="80" t="s">
        <v>44</v>
      </c>
      <c r="E25" s="11"/>
      <c r="F25" s="11"/>
      <c r="G25" s="11"/>
      <c r="H25" s="11"/>
      <c r="I25" s="11"/>
      <c r="J25" s="11"/>
    </row>
    <row r="26" spans="1:10" ht="24.75" customHeight="1">
      <c r="A26" s="516" t="s">
        <v>276</v>
      </c>
      <c r="B26" s="516"/>
      <c r="C26" s="79" t="s">
        <v>274</v>
      </c>
      <c r="D26" s="80" t="s">
        <v>44</v>
      </c>
      <c r="E26" s="11"/>
      <c r="F26" s="11"/>
      <c r="G26" s="11"/>
      <c r="H26" s="11"/>
      <c r="I26" s="11"/>
      <c r="J26" s="11"/>
    </row>
    <row r="27" spans="1:10" ht="48" customHeight="1">
      <c r="A27" s="517" t="s">
        <v>277</v>
      </c>
      <c r="B27" s="518"/>
      <c r="C27" s="79" t="s">
        <v>204</v>
      </c>
      <c r="D27" s="80" t="s">
        <v>44</v>
      </c>
      <c r="E27" s="11"/>
      <c r="F27" s="11"/>
      <c r="G27" s="11"/>
      <c r="H27" s="11"/>
      <c r="I27" s="11"/>
      <c r="J27" s="11"/>
    </row>
    <row r="28" spans="1:10" ht="36.75" customHeight="1">
      <c r="A28" s="517" t="s">
        <v>278</v>
      </c>
      <c r="B28" s="518"/>
      <c r="C28" s="79" t="s">
        <v>208</v>
      </c>
      <c r="D28" s="80" t="s">
        <v>252</v>
      </c>
      <c r="E28" s="11"/>
      <c r="F28" s="11"/>
      <c r="G28" s="11"/>
      <c r="H28" s="11"/>
      <c r="I28" s="11"/>
      <c r="J28" s="11"/>
    </row>
    <row r="29" spans="1:10" ht="36.75" customHeight="1">
      <c r="A29" s="517" t="s">
        <v>279</v>
      </c>
      <c r="B29" s="518"/>
      <c r="C29" s="79" t="s">
        <v>210</v>
      </c>
      <c r="D29" s="80" t="s">
        <v>44</v>
      </c>
      <c r="E29" s="11"/>
      <c r="F29" s="11"/>
      <c r="G29" s="11"/>
      <c r="H29" s="11"/>
      <c r="I29" s="11"/>
      <c r="J29" s="11"/>
    </row>
    <row r="30" spans="1:10" ht="28.5" customHeight="1">
      <c r="A30" s="517" t="s">
        <v>280</v>
      </c>
      <c r="B30" s="518"/>
      <c r="C30" s="79" t="s">
        <v>212</v>
      </c>
      <c r="D30" s="80" t="s">
        <v>44</v>
      </c>
      <c r="E30" s="11"/>
      <c r="F30" s="11"/>
      <c r="G30" s="11"/>
      <c r="H30" s="11"/>
      <c r="I30" s="11"/>
      <c r="J30" s="11"/>
    </row>
    <row r="31" spans="1:10" ht="28.5" customHeight="1">
      <c r="A31" s="517" t="s">
        <v>281</v>
      </c>
      <c r="B31" s="518"/>
      <c r="C31" s="79" t="s">
        <v>214</v>
      </c>
      <c r="D31" s="80" t="s">
        <v>44</v>
      </c>
      <c r="E31" s="11"/>
      <c r="F31" s="11"/>
      <c r="G31" s="11"/>
      <c r="H31" s="11"/>
      <c r="I31" s="11"/>
      <c r="J31" s="11"/>
    </row>
    <row r="32" spans="1:10" ht="28.5" customHeight="1">
      <c r="A32" s="517" t="s">
        <v>282</v>
      </c>
      <c r="B32" s="519"/>
      <c r="C32" s="79" t="s">
        <v>216</v>
      </c>
      <c r="D32" s="80" t="s">
        <v>44</v>
      </c>
      <c r="E32" s="11"/>
      <c r="F32" s="11"/>
      <c r="G32" s="11"/>
      <c r="H32" s="11"/>
      <c r="I32" s="11"/>
      <c r="J32" s="11"/>
    </row>
    <row r="33" spans="1:10" ht="39.75" customHeight="1">
      <c r="A33" s="517" t="s">
        <v>283</v>
      </c>
      <c r="B33" s="519"/>
      <c r="C33" s="79" t="s">
        <v>218</v>
      </c>
      <c r="D33" s="80" t="s">
        <v>252</v>
      </c>
      <c r="E33" s="11"/>
      <c r="F33" s="11"/>
      <c r="G33" s="11"/>
      <c r="H33" s="11"/>
      <c r="I33" s="11"/>
      <c r="J33" s="11"/>
    </row>
    <row r="34" spans="1:10" ht="28.5" customHeight="1">
      <c r="A34" s="517" t="s">
        <v>284</v>
      </c>
      <c r="B34" s="519"/>
      <c r="C34" s="79" t="s">
        <v>220</v>
      </c>
      <c r="D34" s="80" t="s">
        <v>252</v>
      </c>
      <c r="E34" s="11"/>
      <c r="F34" s="11"/>
      <c r="G34" s="11"/>
      <c r="H34" s="11"/>
      <c r="I34" s="11"/>
      <c r="J34" s="11"/>
    </row>
    <row r="35" spans="1:10" ht="28.5" customHeight="1">
      <c r="A35" s="517" t="s">
        <v>285</v>
      </c>
      <c r="B35" s="518"/>
      <c r="C35" s="79" t="s">
        <v>222</v>
      </c>
      <c r="D35" s="83"/>
      <c r="E35" s="11"/>
      <c r="F35" s="11"/>
      <c r="G35" s="11"/>
      <c r="H35" s="11"/>
      <c r="I35" s="11"/>
      <c r="J35" s="11"/>
    </row>
    <row r="37" spans="1:10" ht="12.75">
      <c r="A37" s="84"/>
      <c r="B37" s="85"/>
      <c r="C37" s="86"/>
      <c r="D37" s="87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</sheetData>
  <mergeCells count="33">
    <mergeCell ref="A35:B35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3:C4"/>
    <mergeCell ref="D3:D4"/>
    <mergeCell ref="A5:B5"/>
    <mergeCell ref="A6:B6"/>
  </mergeCells>
  <printOptions/>
  <pageMargins left="0.75" right="0.75" top="0.6" bottom="1" header="0.5" footer="0.5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F35"/>
  <sheetViews>
    <sheetView workbookViewId="0" topLeftCell="A2">
      <selection activeCell="B47" sqref="B47"/>
    </sheetView>
  </sheetViews>
  <sheetFormatPr defaultColWidth="9.00390625" defaultRowHeight="12.75"/>
  <cols>
    <col min="1" max="1" width="31.00390625" style="0" customWidth="1"/>
    <col min="2" max="2" width="12.375" style="0" customWidth="1"/>
    <col min="3" max="3" width="16.375" style="0" customWidth="1"/>
    <col min="4" max="4" width="21.875" style="0" customWidth="1"/>
    <col min="5" max="5" width="16.125" style="0" customWidth="1"/>
    <col min="6" max="6" width="15.00390625" style="0" customWidth="1"/>
  </cols>
  <sheetData>
    <row r="1" spans="1:6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F1" s="10"/>
    </row>
    <row r="2" spans="1:6" ht="18">
      <c r="A2" s="88" t="s">
        <v>286</v>
      </c>
      <c r="B2" s="88"/>
      <c r="C2" s="88"/>
      <c r="E2" s="89"/>
      <c r="F2" s="36"/>
    </row>
    <row r="3" spans="1:6" ht="12.75">
      <c r="A3" s="36"/>
      <c r="B3" s="36"/>
      <c r="C3" s="36"/>
      <c r="D3" s="36"/>
      <c r="E3" s="82" t="s">
        <v>287</v>
      </c>
      <c r="F3" s="39" t="s">
        <v>288</v>
      </c>
    </row>
    <row r="4" spans="1:6" ht="12.75">
      <c r="A4" s="90" t="s">
        <v>289</v>
      </c>
      <c r="B4" s="91"/>
      <c r="C4" s="91"/>
      <c r="D4" s="92"/>
      <c r="E4" s="93">
        <v>8235</v>
      </c>
      <c r="F4" s="94">
        <v>2004</v>
      </c>
    </row>
    <row r="5" spans="1:6" ht="12.75">
      <c r="A5" s="95" t="s">
        <v>290</v>
      </c>
      <c r="B5" s="91"/>
      <c r="C5" s="91"/>
      <c r="D5" s="92"/>
      <c r="E5" s="96" t="s">
        <v>44</v>
      </c>
      <c r="F5" s="94"/>
    </row>
    <row r="6" spans="1:6" ht="12.75">
      <c r="A6" s="90" t="s">
        <v>291</v>
      </c>
      <c r="B6" s="91"/>
      <c r="C6" s="91"/>
      <c r="D6" s="92"/>
      <c r="E6" s="96">
        <v>0.038</v>
      </c>
      <c r="F6" s="94">
        <v>2004</v>
      </c>
    </row>
    <row r="7" spans="1:6" ht="12.75">
      <c r="A7" s="520" t="s">
        <v>292</v>
      </c>
      <c r="B7" s="90" t="s">
        <v>293</v>
      </c>
      <c r="C7" s="91"/>
      <c r="D7" s="92"/>
      <c r="E7" s="93" t="s">
        <v>48</v>
      </c>
      <c r="F7" s="94"/>
    </row>
    <row r="8" spans="1:6" ht="12.75">
      <c r="A8" s="520"/>
      <c r="B8" s="90" t="s">
        <v>294</v>
      </c>
      <c r="C8" s="91"/>
      <c r="D8" s="92"/>
      <c r="E8" s="93" t="s">
        <v>48</v>
      </c>
      <c r="F8" s="94"/>
    </row>
    <row r="9" spans="1:6" ht="12.75">
      <c r="A9" s="520"/>
      <c r="B9" s="90" t="s">
        <v>295</v>
      </c>
      <c r="C9" s="91"/>
      <c r="D9" s="92"/>
      <c r="E9" s="93">
        <v>380.45</v>
      </c>
      <c r="F9" s="94">
        <v>2004</v>
      </c>
    </row>
    <row r="10" spans="1:6" ht="12.75">
      <c r="A10" s="520"/>
      <c r="B10" s="98" t="s">
        <v>296</v>
      </c>
      <c r="C10" s="91"/>
      <c r="D10" s="92"/>
      <c r="E10" s="99">
        <f>IF(AND(ISNUMBER(E18),E18&lt;&gt;0),SUMPRODUCT(E7:E8,E14:E15)/E18,0)</f>
        <v>0</v>
      </c>
      <c r="F10" s="94">
        <v>2004</v>
      </c>
    </row>
    <row r="11" spans="1:6" ht="13.5" customHeight="1">
      <c r="A11" s="90" t="s">
        <v>297</v>
      </c>
      <c r="B11" s="91"/>
      <c r="C11" s="91"/>
      <c r="D11" s="92"/>
      <c r="E11" s="93">
        <v>108</v>
      </c>
      <c r="F11" s="94">
        <v>2005</v>
      </c>
    </row>
    <row r="12" spans="1:6" ht="13.5" customHeight="1">
      <c r="A12" s="521" t="s">
        <v>298</v>
      </c>
      <c r="B12" s="522" t="s">
        <v>299</v>
      </c>
      <c r="C12" s="523"/>
      <c r="D12" s="92"/>
      <c r="E12" s="93" t="s">
        <v>48</v>
      </c>
      <c r="F12" s="94"/>
    </row>
    <row r="13" spans="1:6" ht="13.5" customHeight="1">
      <c r="A13" s="521"/>
      <c r="B13" s="524" t="s">
        <v>300</v>
      </c>
      <c r="C13" s="525"/>
      <c r="D13" s="92"/>
      <c r="E13" s="93" t="s">
        <v>48</v>
      </c>
      <c r="F13" s="94"/>
    </row>
    <row r="14" spans="1:6" ht="13.5" customHeight="1">
      <c r="A14" s="521" t="s">
        <v>301</v>
      </c>
      <c r="B14" s="95" t="s">
        <v>302</v>
      </c>
      <c r="C14" s="91"/>
      <c r="D14" s="92"/>
      <c r="E14" s="93">
        <v>6662</v>
      </c>
      <c r="F14" s="94">
        <v>2005</v>
      </c>
    </row>
    <row r="15" spans="1:6" ht="13.5" customHeight="1">
      <c r="A15" s="521"/>
      <c r="B15" s="526" t="s">
        <v>303</v>
      </c>
      <c r="C15" s="90" t="s">
        <v>296</v>
      </c>
      <c r="D15" s="92"/>
      <c r="E15" s="93">
        <v>3415</v>
      </c>
      <c r="F15" s="94">
        <v>2005</v>
      </c>
    </row>
    <row r="16" spans="1:6" ht="13.5" customHeight="1">
      <c r="A16" s="521"/>
      <c r="B16" s="526"/>
      <c r="C16" s="520" t="s">
        <v>304</v>
      </c>
      <c r="D16" s="97" t="s">
        <v>296</v>
      </c>
      <c r="E16" s="93" t="s">
        <v>48</v>
      </c>
      <c r="F16" s="94"/>
    </row>
    <row r="17" spans="1:6" ht="13.5" customHeight="1">
      <c r="A17" s="521"/>
      <c r="B17" s="526"/>
      <c r="C17" s="520"/>
      <c r="D17" s="97" t="s">
        <v>305</v>
      </c>
      <c r="E17" s="93" t="s">
        <v>48</v>
      </c>
      <c r="F17" s="94"/>
    </row>
    <row r="18" spans="1:6" ht="13.5" customHeight="1">
      <c r="A18" s="521"/>
      <c r="B18" s="98" t="s">
        <v>296</v>
      </c>
      <c r="C18" s="91"/>
      <c r="D18" s="92"/>
      <c r="E18" s="99">
        <f>SUM(E14:E15)</f>
        <v>10077</v>
      </c>
      <c r="F18" s="94"/>
    </row>
    <row r="19" spans="1:6" ht="14.25" customHeight="1">
      <c r="A19" s="520" t="s">
        <v>306</v>
      </c>
      <c r="B19" s="90" t="s">
        <v>302</v>
      </c>
      <c r="C19" s="91"/>
      <c r="D19" s="92"/>
      <c r="E19" s="93">
        <v>2632.9</v>
      </c>
      <c r="F19" s="94">
        <v>2004</v>
      </c>
    </row>
    <row r="20" spans="1:6" ht="13.5" customHeight="1">
      <c r="A20" s="520"/>
      <c r="B20" s="527" t="s">
        <v>303</v>
      </c>
      <c r="C20" s="90" t="s">
        <v>296</v>
      </c>
      <c r="D20" s="92"/>
      <c r="E20" s="93">
        <v>1267.5</v>
      </c>
      <c r="F20" s="94">
        <v>2004</v>
      </c>
    </row>
    <row r="21" spans="1:6" ht="13.5" customHeight="1">
      <c r="A21" s="520"/>
      <c r="B21" s="528"/>
      <c r="C21" s="90" t="s">
        <v>304</v>
      </c>
      <c r="D21" s="92"/>
      <c r="E21" s="93">
        <v>204.9</v>
      </c>
      <c r="F21" s="94">
        <v>2004</v>
      </c>
    </row>
    <row r="22" spans="1:6" ht="13.5" customHeight="1">
      <c r="A22" s="520"/>
      <c r="B22" s="90" t="s">
        <v>296</v>
      </c>
      <c r="C22" s="91"/>
      <c r="D22" s="92"/>
      <c r="E22" s="99">
        <f>SUM(E19:E20)</f>
        <v>3900.4</v>
      </c>
      <c r="F22" s="94"/>
    </row>
    <row r="23" spans="1:6" ht="13.5" customHeight="1">
      <c r="A23" s="520" t="s">
        <v>307</v>
      </c>
      <c r="B23" s="90" t="s">
        <v>302</v>
      </c>
      <c r="C23" s="91"/>
      <c r="D23" s="92"/>
      <c r="E23" s="96">
        <v>0.052</v>
      </c>
      <c r="F23" s="94">
        <v>2004</v>
      </c>
    </row>
    <row r="24" spans="1:6" ht="13.5" customHeight="1">
      <c r="A24" s="520"/>
      <c r="B24" s="90" t="s">
        <v>303</v>
      </c>
      <c r="C24" s="91"/>
      <c r="D24" s="92"/>
      <c r="E24" s="96">
        <v>0.079</v>
      </c>
      <c r="F24" s="94">
        <v>2004</v>
      </c>
    </row>
    <row r="25" spans="1:6" ht="13.5" customHeight="1">
      <c r="A25" s="520"/>
      <c r="B25" s="90" t="s">
        <v>296</v>
      </c>
      <c r="C25" s="91"/>
      <c r="D25" s="92"/>
      <c r="E25" s="96">
        <v>0.061</v>
      </c>
      <c r="F25" s="94">
        <v>2004</v>
      </c>
    </row>
    <row r="26" spans="1:6" ht="13.5" customHeight="1">
      <c r="A26" s="489" t="s">
        <v>308</v>
      </c>
      <c r="B26" s="490"/>
      <c r="C26" s="490"/>
      <c r="D26" s="92"/>
      <c r="E26" s="96">
        <v>0.458</v>
      </c>
      <c r="F26" s="94">
        <v>2005</v>
      </c>
    </row>
    <row r="27" spans="1:6" ht="13.5" customHeight="1">
      <c r="A27" s="489" t="s">
        <v>309</v>
      </c>
      <c r="B27" s="490"/>
      <c r="C27" s="490"/>
      <c r="D27" s="92"/>
      <c r="E27" s="96">
        <v>0.54</v>
      </c>
      <c r="F27" s="94">
        <v>2005</v>
      </c>
    </row>
    <row r="28" spans="1:6" ht="13.5" customHeight="1">
      <c r="A28" s="489" t="s">
        <v>310</v>
      </c>
      <c r="B28" s="490"/>
      <c r="C28" s="490"/>
      <c r="D28" s="92"/>
      <c r="E28" s="96">
        <v>0.236</v>
      </c>
      <c r="F28" s="94">
        <v>2004</v>
      </c>
    </row>
    <row r="29" spans="1:6" ht="13.5" customHeight="1">
      <c r="A29" s="36"/>
      <c r="B29" s="103"/>
      <c r="C29" s="36"/>
      <c r="D29" s="36"/>
      <c r="E29" s="36"/>
      <c r="F29" s="1"/>
    </row>
    <row r="30" spans="1:6" ht="13.5" customHeight="1">
      <c r="A30" s="36"/>
      <c r="B30" s="103"/>
      <c r="C30" s="36"/>
      <c r="D30" s="36"/>
      <c r="E30" s="36"/>
      <c r="F30" s="1"/>
    </row>
    <row r="31" spans="1:6" ht="13.5" customHeight="1">
      <c r="A31" s="36"/>
      <c r="B31" s="1"/>
      <c r="C31" s="1"/>
      <c r="D31" s="1"/>
      <c r="E31" s="1"/>
      <c r="F31" s="1"/>
    </row>
    <row r="32" spans="1:6" ht="13.5" customHeight="1">
      <c r="A32" s="104"/>
      <c r="B32" s="104"/>
      <c r="C32" s="104"/>
      <c r="D32" s="104"/>
      <c r="E32" s="104"/>
      <c r="F32" s="1"/>
    </row>
    <row r="33" spans="1:6" ht="13.5" customHeight="1">
      <c r="A33" s="2"/>
      <c r="B33" s="1"/>
      <c r="C33" s="1"/>
      <c r="D33" s="1"/>
      <c r="E33" s="1"/>
      <c r="F33" s="1"/>
    </row>
    <row r="34" spans="1:6" ht="13.5" customHeight="1">
      <c r="A34" s="105"/>
      <c r="B34" s="1"/>
      <c r="C34" s="1"/>
      <c r="D34" s="1"/>
      <c r="E34" s="1"/>
      <c r="F34" s="1"/>
    </row>
    <row r="35" spans="1:6" ht="13.5" customHeight="1">
      <c r="A35" s="1"/>
      <c r="B35" s="1"/>
      <c r="C35" s="1"/>
      <c r="D35" s="1"/>
      <c r="E35" s="1"/>
      <c r="F35" s="1"/>
    </row>
    <row r="36" ht="13.5" customHeight="1"/>
    <row r="40" ht="27" customHeight="1"/>
  </sheetData>
  <mergeCells count="13">
    <mergeCell ref="A23:A25"/>
    <mergeCell ref="A26:C26"/>
    <mergeCell ref="A27:C27"/>
    <mergeCell ref="A28:C28"/>
    <mergeCell ref="A14:A18"/>
    <mergeCell ref="B15:B17"/>
    <mergeCell ref="C16:C17"/>
    <mergeCell ref="A19:A22"/>
    <mergeCell ref="B20:B21"/>
    <mergeCell ref="A7:A10"/>
    <mergeCell ref="A12:A13"/>
    <mergeCell ref="B12:C12"/>
    <mergeCell ref="B13:C1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D30"/>
  <sheetViews>
    <sheetView workbookViewId="0" topLeftCell="A1">
      <selection activeCell="B13" sqref="B13"/>
    </sheetView>
  </sheetViews>
  <sheetFormatPr defaultColWidth="9.00390625" defaultRowHeight="12.75"/>
  <cols>
    <col min="1" max="1" width="32.625" style="0" customWidth="1"/>
    <col min="2" max="3" width="18.25390625" style="0" customWidth="1"/>
    <col min="4" max="4" width="18.125" style="0" customWidth="1"/>
  </cols>
  <sheetData>
    <row r="1" spans="1:4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0"/>
    </row>
    <row r="2" spans="1:4" ht="19.5" customHeight="1">
      <c r="A2" s="88" t="s">
        <v>311</v>
      </c>
      <c r="B2" s="106"/>
      <c r="C2" s="106"/>
      <c r="D2" s="106"/>
    </row>
    <row r="3" spans="1:4" ht="18">
      <c r="A3" s="88"/>
      <c r="B3" s="98" t="s">
        <v>288</v>
      </c>
      <c r="C3" s="107"/>
      <c r="D3" s="108">
        <v>2005</v>
      </c>
    </row>
    <row r="4" spans="1:4" ht="13.5" customHeight="1">
      <c r="A4" s="109"/>
      <c r="B4" s="109"/>
      <c r="C4" s="109"/>
      <c r="D4" s="109"/>
    </row>
    <row r="5" spans="1:4" ht="13.5" customHeight="1">
      <c r="A5" s="97"/>
      <c r="B5" s="82" t="s">
        <v>312</v>
      </c>
      <c r="C5" s="82" t="s">
        <v>313</v>
      </c>
      <c r="D5" s="82" t="s">
        <v>314</v>
      </c>
    </row>
    <row r="6" spans="1:4" ht="13.5" customHeight="1">
      <c r="A6" s="97" t="s">
        <v>315</v>
      </c>
      <c r="B6" s="93">
        <v>4513</v>
      </c>
      <c r="C6" s="110">
        <f>IF(AND(ISNUMBER(B6),ISNUMBER(B9),B9&lt;&gt;0),B6/B9,0)</f>
        <v>0.7696374364746411</v>
      </c>
      <c r="D6" s="110">
        <f>IF(AND(ISNUMBER(B6),ISNUMBER(B15),B15&lt;&gt;0),B6/B15,0)</f>
        <v>0.4850914719349915</v>
      </c>
    </row>
    <row r="7" spans="1:4" ht="13.5" customHeight="1">
      <c r="A7" s="97" t="s">
        <v>316</v>
      </c>
      <c r="B7" s="93">
        <f>95.9+102.8+95.2</f>
        <v>293.9</v>
      </c>
      <c r="C7" s="110">
        <f>IF(AND(ISNUMBER(B7),ISNUMBER(B9),B9&lt;&gt;0),B7/B9,0)</f>
        <v>0.05012108189228828</v>
      </c>
      <c r="D7" s="110">
        <f>IF(AND(ISNUMBER(B7),ISNUMBER(B15),B15&lt;&gt;0),B7/B15,0)</f>
        <v>0.031590601285551516</v>
      </c>
    </row>
    <row r="8" spans="1:4" ht="13.5" customHeight="1">
      <c r="A8" s="97" t="s">
        <v>317</v>
      </c>
      <c r="B8" s="93">
        <v>1056.9</v>
      </c>
      <c r="C8" s="110">
        <f>IF(AND(ISNUMBER(B8),ISNUMBER(B9),B9&lt;&gt;0),B8/B9,0)</f>
        <v>0.18024148163307074</v>
      </c>
      <c r="D8" s="110">
        <f>IF(AND(ISNUMBER(B8),ISNUMBER(B15),B15&lt;&gt;0),B8/B15,0)</f>
        <v>0.11360362878087582</v>
      </c>
    </row>
    <row r="9" spans="1:4" ht="13.5" customHeight="1">
      <c r="A9" s="111" t="s">
        <v>318</v>
      </c>
      <c r="B9" s="99">
        <f>SUM(B6:B8)</f>
        <v>5863.799999999999</v>
      </c>
      <c r="C9" s="110">
        <f>SUM(C6:C8)</f>
        <v>1</v>
      </c>
      <c r="D9" s="110">
        <f>IF(AND(ISNUMBER(B9),ISNUMBER(B15),B15&lt;&gt;0),B9/B15,0)</f>
        <v>0.6302857020014188</v>
      </c>
    </row>
    <row r="10" spans="1:4" ht="13.5" customHeight="1">
      <c r="A10" s="90"/>
      <c r="B10" s="112"/>
      <c r="C10" s="112"/>
      <c r="D10" s="113"/>
    </row>
    <row r="11" spans="1:4" ht="13.5" customHeight="1">
      <c r="A11" s="97" t="s">
        <v>319</v>
      </c>
      <c r="B11" s="93">
        <v>1775.1</v>
      </c>
      <c r="C11" s="114"/>
      <c r="D11" s="110">
        <f>IF(AND(ISNUMBER(B11),ISNUMBER(B15),B15&lt;&gt;0),B11/B15,0)</f>
        <v>0.19080121245996087</v>
      </c>
    </row>
    <row r="12" spans="1:4" ht="13.5" customHeight="1">
      <c r="A12" s="115"/>
      <c r="B12" s="116"/>
      <c r="C12" s="116"/>
      <c r="D12" s="117"/>
    </row>
    <row r="13" spans="1:4" ht="13.5" customHeight="1">
      <c r="A13" s="97" t="s">
        <v>320</v>
      </c>
      <c r="B13" s="93">
        <v>1664.5</v>
      </c>
      <c r="C13" s="114"/>
      <c r="D13" s="110">
        <f>IF(AND(ISNUMBER(B13),ISNUMBER(B15),B15&lt;&gt;0),B13/B15,0)</f>
        <v>0.1789130855386203</v>
      </c>
    </row>
    <row r="14" spans="1:4" ht="13.5" customHeight="1">
      <c r="A14" s="90"/>
      <c r="B14" s="112"/>
      <c r="C14" s="112"/>
      <c r="D14" s="113"/>
    </row>
    <row r="15" spans="1:4" ht="13.5" customHeight="1">
      <c r="A15" s="111" t="s">
        <v>321</v>
      </c>
      <c r="B15" s="99">
        <f>SUM(B9,B11,B13)</f>
        <v>9303.4</v>
      </c>
      <c r="C15" s="114"/>
      <c r="D15" s="110">
        <f>SUM(D9,D11,D13)</f>
        <v>0.9999999999999999</v>
      </c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18"/>
      <c r="B26" s="1"/>
      <c r="C26" s="1"/>
      <c r="D26" s="1"/>
    </row>
    <row r="27" spans="1:4" ht="12.75">
      <c r="A27" s="118"/>
      <c r="B27" s="1"/>
      <c r="C27" s="1"/>
      <c r="D27" s="1"/>
    </row>
    <row r="28" spans="1:4" ht="12.75">
      <c r="A28" s="118"/>
      <c r="B28" s="1"/>
      <c r="C28" s="1"/>
      <c r="D28" s="1"/>
    </row>
    <row r="29" spans="1:4" ht="12.75">
      <c r="A29" s="118"/>
      <c r="B29" s="1"/>
      <c r="C29" s="1"/>
      <c r="D29" s="1"/>
    </row>
    <row r="30" spans="1:4" ht="12.75">
      <c r="A30" s="118"/>
      <c r="B30" s="1"/>
      <c r="C30" s="1"/>
      <c r="D30" s="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K27"/>
  <sheetViews>
    <sheetView workbookViewId="0" topLeftCell="A1">
      <selection activeCell="I7" sqref="I7:I18"/>
    </sheetView>
  </sheetViews>
  <sheetFormatPr defaultColWidth="9.00390625" defaultRowHeight="12.75"/>
  <cols>
    <col min="1" max="1" width="8.625" style="0" customWidth="1"/>
    <col min="2" max="2" width="38.75390625" style="0" customWidth="1"/>
    <col min="3" max="5" width="15.75390625" style="0" customWidth="1"/>
    <col min="6" max="6" width="12.75390625" style="0" customWidth="1"/>
    <col min="7" max="7" width="11.125" style="0" customWidth="1"/>
    <col min="8" max="8" width="7.25390625" style="0" customWidth="1"/>
    <col min="9" max="9" width="11.125" style="0" customWidth="1"/>
    <col min="10" max="10" width="7.125" style="0" customWidth="1"/>
    <col min="11" max="11" width="13.75390625" style="0" customWidth="1"/>
  </cols>
  <sheetData>
    <row r="1" spans="1:11" ht="12.75">
      <c r="A1" s="69" t="str">
        <f>'[1]T.0.1'!B3</f>
        <v>RDP</v>
      </c>
      <c r="B1" s="70" t="str">
        <f>'[1]T.0.1'!B7</f>
        <v>HUOBJ</v>
      </c>
      <c r="C1" s="71">
        <f>'[1]T.0.1'!B6</f>
        <v>2005</v>
      </c>
      <c r="D1" s="1"/>
      <c r="E1" s="1"/>
      <c r="F1" s="1"/>
      <c r="G1" s="1"/>
      <c r="H1" s="1"/>
      <c r="I1" s="1"/>
      <c r="J1" s="10"/>
      <c r="K1" s="1"/>
    </row>
    <row r="2" spans="1:10" ht="18" customHeight="1">
      <c r="A2" s="119" t="s">
        <v>322</v>
      </c>
      <c r="B2" s="120"/>
      <c r="C2" s="36"/>
      <c r="D2" s="36"/>
      <c r="E2" s="36"/>
      <c r="F2" s="36"/>
      <c r="G2" s="36"/>
      <c r="H2" s="36"/>
      <c r="I2" s="36"/>
      <c r="J2" s="36"/>
    </row>
    <row r="3" spans="1:10" ht="18" customHeight="1">
      <c r="A3" s="119"/>
      <c r="B3" s="120"/>
      <c r="C3" s="1"/>
      <c r="D3" s="1"/>
      <c r="E3" s="1"/>
      <c r="F3" s="1"/>
      <c r="G3" s="1"/>
      <c r="H3" s="491" t="s">
        <v>323</v>
      </c>
      <c r="I3" s="492"/>
      <c r="J3" s="121">
        <v>2003</v>
      </c>
    </row>
    <row r="4" spans="1:10" ht="15" customHeight="1">
      <c r="A4" s="122"/>
      <c r="B4" s="122"/>
      <c r="C4" s="51"/>
      <c r="D4" s="51"/>
      <c r="E4" s="51"/>
      <c r="F4" s="51"/>
      <c r="G4" s="51"/>
      <c r="H4" s="51"/>
      <c r="I4" s="51"/>
      <c r="J4" s="51"/>
    </row>
    <row r="5" spans="1:10" ht="42" customHeight="1">
      <c r="A5" s="522" t="s">
        <v>324</v>
      </c>
      <c r="B5" s="493"/>
      <c r="C5" s="124" t="s">
        <v>325</v>
      </c>
      <c r="D5" s="124" t="s">
        <v>326</v>
      </c>
      <c r="E5" s="124" t="s">
        <v>327</v>
      </c>
      <c r="F5" s="522" t="s">
        <v>328</v>
      </c>
      <c r="G5" s="523"/>
      <c r="H5" s="523"/>
      <c r="I5" s="523"/>
      <c r="J5" s="493"/>
    </row>
    <row r="6" spans="1:10" ht="20.25" customHeight="1">
      <c r="A6" s="100"/>
      <c r="B6" s="123"/>
      <c r="C6" s="125"/>
      <c r="D6" s="125"/>
      <c r="E6" s="125"/>
      <c r="F6" s="125" t="s">
        <v>329</v>
      </c>
      <c r="G6" s="125" t="s">
        <v>330</v>
      </c>
      <c r="H6" s="124" t="s">
        <v>331</v>
      </c>
      <c r="I6" s="126" t="s">
        <v>332</v>
      </c>
      <c r="J6" s="126" t="s">
        <v>331</v>
      </c>
    </row>
    <row r="7" spans="1:10" ht="13.5" customHeight="1">
      <c r="A7" s="494" t="s">
        <v>333</v>
      </c>
      <c r="B7" s="495"/>
      <c r="C7" s="93">
        <v>90</v>
      </c>
      <c r="D7" s="93">
        <v>2004</v>
      </c>
      <c r="E7" s="93">
        <v>79</v>
      </c>
      <c r="F7" s="93">
        <v>88.519</v>
      </c>
      <c r="G7" s="93">
        <v>12.296</v>
      </c>
      <c r="H7" s="110">
        <f aca="true" t="shared" si="0" ref="H7:H18">IF(AND(ISNUMBER(G7),ISNUMBER(F7),F7&lt;&gt;0),G7/F7,0)</f>
        <v>0.1389080310441826</v>
      </c>
      <c r="I7" s="93">
        <v>40.601</v>
      </c>
      <c r="J7" s="110">
        <f aca="true" t="shared" si="1" ref="J7:J18">IF(AND(ISNUMBER(I7),ISNUMBER(F7),F7&lt;&gt;0),I7/F7,0)</f>
        <v>0.45866989008009573</v>
      </c>
    </row>
    <row r="8" spans="1:10" ht="13.5" customHeight="1">
      <c r="A8" s="494" t="s">
        <v>334</v>
      </c>
      <c r="B8" s="495"/>
      <c r="C8" s="93">
        <v>9</v>
      </c>
      <c r="D8" s="93">
        <v>22</v>
      </c>
      <c r="E8" s="93">
        <v>2</v>
      </c>
      <c r="F8" s="93">
        <v>8.513</v>
      </c>
      <c r="G8" s="93">
        <v>1.735</v>
      </c>
      <c r="H8" s="110">
        <f t="shared" si="0"/>
        <v>0.20380594385058148</v>
      </c>
      <c r="I8" s="93">
        <v>2.661</v>
      </c>
      <c r="J8" s="110">
        <f t="shared" si="1"/>
        <v>0.31258075883942205</v>
      </c>
    </row>
    <row r="9" spans="1:10" ht="13.5" customHeight="1">
      <c r="A9" s="494" t="s">
        <v>335</v>
      </c>
      <c r="B9" s="495"/>
      <c r="C9" s="93">
        <v>71</v>
      </c>
      <c r="D9" s="93">
        <v>78</v>
      </c>
      <c r="E9" s="93">
        <v>3</v>
      </c>
      <c r="F9" s="93">
        <v>70.383</v>
      </c>
      <c r="G9" s="93">
        <v>7.873</v>
      </c>
      <c r="H9" s="110">
        <f t="shared" si="0"/>
        <v>0.11185939786596197</v>
      </c>
      <c r="I9" s="93">
        <v>34.369</v>
      </c>
      <c r="J9" s="110">
        <f t="shared" si="1"/>
        <v>0.4883139394456048</v>
      </c>
    </row>
    <row r="10" spans="1:10" ht="13.5" customHeight="1">
      <c r="A10" s="494" t="s">
        <v>336</v>
      </c>
      <c r="B10" s="495"/>
      <c r="C10" s="93">
        <v>45</v>
      </c>
      <c r="D10" s="93">
        <v>105</v>
      </c>
      <c r="E10" s="93">
        <v>4</v>
      </c>
      <c r="F10" s="93">
        <v>44.359</v>
      </c>
      <c r="G10" s="93">
        <v>6.539</v>
      </c>
      <c r="H10" s="110">
        <f t="shared" si="0"/>
        <v>0.14741089745034827</v>
      </c>
      <c r="I10" s="93">
        <v>18.996</v>
      </c>
      <c r="J10" s="110">
        <f t="shared" si="1"/>
        <v>0.4282332784778737</v>
      </c>
    </row>
    <row r="11" spans="1:10" ht="13.5" customHeight="1">
      <c r="A11" s="494" t="s">
        <v>337</v>
      </c>
      <c r="B11" s="495"/>
      <c r="C11" s="93" t="s">
        <v>44</v>
      </c>
      <c r="D11" s="93"/>
      <c r="E11" s="93"/>
      <c r="F11" s="93"/>
      <c r="G11" s="93"/>
      <c r="H11" s="110">
        <f t="shared" si="0"/>
        <v>0</v>
      </c>
      <c r="I11" s="93"/>
      <c r="J11" s="110">
        <f t="shared" si="1"/>
        <v>0</v>
      </c>
    </row>
    <row r="12" spans="1:10" ht="13.5" customHeight="1">
      <c r="A12" s="494" t="s">
        <v>338</v>
      </c>
      <c r="B12" s="495"/>
      <c r="C12" s="93">
        <v>264</v>
      </c>
      <c r="D12" s="93">
        <v>1549</v>
      </c>
      <c r="E12" s="93">
        <v>494</v>
      </c>
      <c r="F12" s="93">
        <v>263.544</v>
      </c>
      <c r="G12" s="93">
        <v>25.953</v>
      </c>
      <c r="H12" s="110">
        <f t="shared" si="0"/>
        <v>0.09847691467079502</v>
      </c>
      <c r="I12" s="93">
        <v>146.122</v>
      </c>
      <c r="J12" s="110">
        <f t="shared" si="1"/>
        <v>0.5544501107974381</v>
      </c>
    </row>
    <row r="13" spans="1:10" ht="13.5" customHeight="1">
      <c r="A13" s="494" t="s">
        <v>339</v>
      </c>
      <c r="B13" s="495"/>
      <c r="C13" s="93">
        <v>7</v>
      </c>
      <c r="D13" s="93">
        <v>159</v>
      </c>
      <c r="E13" s="93">
        <v>188</v>
      </c>
      <c r="F13" s="93">
        <v>6.674</v>
      </c>
      <c r="G13" s="93">
        <v>1.189</v>
      </c>
      <c r="H13" s="110">
        <f t="shared" si="0"/>
        <v>0.178154030566377</v>
      </c>
      <c r="I13" s="93">
        <v>2.82</v>
      </c>
      <c r="J13" s="110">
        <f t="shared" si="1"/>
        <v>0.42253521126760557</v>
      </c>
    </row>
    <row r="14" spans="1:10" ht="13.5" customHeight="1">
      <c r="A14" s="494" t="s">
        <v>340</v>
      </c>
      <c r="B14" s="495"/>
      <c r="C14" s="93">
        <v>0</v>
      </c>
      <c r="D14" s="93">
        <v>3</v>
      </c>
      <c r="E14" s="93">
        <v>13</v>
      </c>
      <c r="F14" s="93">
        <v>0.307</v>
      </c>
      <c r="G14" s="93">
        <v>0.16</v>
      </c>
      <c r="H14" s="110">
        <f t="shared" si="0"/>
        <v>0.5211726384364821</v>
      </c>
      <c r="I14" s="93">
        <v>0.053</v>
      </c>
      <c r="J14" s="110">
        <f t="shared" si="1"/>
        <v>0.17263843648208468</v>
      </c>
    </row>
    <row r="15" spans="1:10" ht="13.5" customHeight="1">
      <c r="A15" s="494" t="s">
        <v>341</v>
      </c>
      <c r="B15" s="495"/>
      <c r="C15" s="93">
        <v>59</v>
      </c>
      <c r="D15" s="93">
        <v>33</v>
      </c>
      <c r="E15" s="93">
        <v>227</v>
      </c>
      <c r="F15" s="93">
        <v>58.89</v>
      </c>
      <c r="G15" s="93">
        <v>8.849</v>
      </c>
      <c r="H15" s="110">
        <f t="shared" si="0"/>
        <v>0.1502632025810834</v>
      </c>
      <c r="I15" s="93">
        <v>25.03</v>
      </c>
      <c r="J15" s="110">
        <f t="shared" si="1"/>
        <v>0.4250297164204449</v>
      </c>
    </row>
    <row r="16" spans="1:10" ht="13.5" customHeight="1">
      <c r="A16" s="494" t="s">
        <v>342</v>
      </c>
      <c r="B16" s="495"/>
      <c r="C16" s="93">
        <v>16</v>
      </c>
      <c r="D16" s="93">
        <v>26</v>
      </c>
      <c r="E16" s="93">
        <v>161</v>
      </c>
      <c r="F16" s="93">
        <v>15.192</v>
      </c>
      <c r="G16" s="93">
        <v>1.725</v>
      </c>
      <c r="H16" s="110">
        <f t="shared" si="0"/>
        <v>0.11354660347551343</v>
      </c>
      <c r="I16" s="93">
        <v>8.156</v>
      </c>
      <c r="J16" s="110">
        <f t="shared" si="1"/>
        <v>0.5368615060558188</v>
      </c>
    </row>
    <row r="17" spans="1:10" ht="13.5" customHeight="1">
      <c r="A17" s="494" t="s">
        <v>343</v>
      </c>
      <c r="B17" s="495"/>
      <c r="C17" s="93">
        <v>206</v>
      </c>
      <c r="D17" s="93">
        <v>369</v>
      </c>
      <c r="E17" s="93">
        <v>299</v>
      </c>
      <c r="F17" s="93">
        <v>205.215</v>
      </c>
      <c r="G17" s="93">
        <v>22.124</v>
      </c>
      <c r="H17" s="110">
        <f t="shared" si="0"/>
        <v>0.10780888336622566</v>
      </c>
      <c r="I17" s="93">
        <v>113.42</v>
      </c>
      <c r="J17" s="110">
        <f t="shared" si="1"/>
        <v>0.5526886436176692</v>
      </c>
    </row>
    <row r="18" spans="1:10" ht="13.5" customHeight="1">
      <c r="A18" s="494" t="s">
        <v>344</v>
      </c>
      <c r="B18" s="496"/>
      <c r="C18" s="93">
        <v>6</v>
      </c>
      <c r="D18" s="93">
        <v>0</v>
      </c>
      <c r="E18" s="93">
        <v>0</v>
      </c>
      <c r="F18" s="93">
        <v>4.012</v>
      </c>
      <c r="G18" s="93">
        <v>1</v>
      </c>
      <c r="H18" s="110">
        <f t="shared" si="0"/>
        <v>0.24925224327018947</v>
      </c>
      <c r="I18" s="93">
        <v>1.489</v>
      </c>
      <c r="J18" s="110">
        <f t="shared" si="1"/>
        <v>0.3711365902293121</v>
      </c>
    </row>
    <row r="19" spans="1:10" ht="13.5" customHeight="1">
      <c r="A19" s="127"/>
      <c r="B19" s="128"/>
      <c r="C19" s="101"/>
      <c r="D19" s="101"/>
      <c r="E19" s="101"/>
      <c r="F19" s="101"/>
      <c r="G19" s="101"/>
      <c r="H19" s="101"/>
      <c r="I19" s="129"/>
      <c r="J19" s="130"/>
    </row>
    <row r="20" spans="1:10" ht="13.5" customHeight="1">
      <c r="A20" s="497" t="s">
        <v>321</v>
      </c>
      <c r="B20" s="480"/>
      <c r="C20" s="99">
        <f>SUM(C7:C18)</f>
        <v>773</v>
      </c>
      <c r="D20" s="99">
        <f>SUM(D7:D18)</f>
        <v>4348</v>
      </c>
      <c r="E20" s="99">
        <f>SUM(E12:E18)</f>
        <v>1382</v>
      </c>
      <c r="F20" s="99">
        <f>SUM(F7:F18)</f>
        <v>765.608</v>
      </c>
      <c r="G20" s="99">
        <f>SUM(G7:G18)</f>
        <v>89.44299999999998</v>
      </c>
      <c r="H20" s="110">
        <f>IF(AND(ISNUMBER(G20),ISNUMBER(F20),F20&lt;&gt;0),G20/F20,0)</f>
        <v>0.11682610422043656</v>
      </c>
      <c r="I20" s="99">
        <f>SUM(I7:I18)</f>
        <v>393.71700000000004</v>
      </c>
      <c r="J20" s="110">
        <f>IF(AND(ISNUMBER(I20),ISNUMBER(F20),F20&lt;&gt;0),I20/F20,0)</f>
        <v>0.5142540307833775</v>
      </c>
    </row>
    <row r="21" spans="1:10" ht="12.75">
      <c r="A21" s="118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18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36"/>
      <c r="B25" s="36"/>
      <c r="C25" s="1"/>
      <c r="D25" s="1"/>
      <c r="E25" s="1"/>
      <c r="F25" s="1"/>
      <c r="G25" s="1"/>
      <c r="H25" s="1"/>
      <c r="I25" s="1"/>
      <c r="J25" s="1"/>
    </row>
    <row r="26" spans="1:10" ht="14.25">
      <c r="A26" s="131"/>
      <c r="B26" s="36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6">
    <mergeCell ref="A16:B16"/>
    <mergeCell ref="A17:B17"/>
    <mergeCell ref="A18:B18"/>
    <mergeCell ref="A20:B20"/>
    <mergeCell ref="A12:B12"/>
    <mergeCell ref="A13:B13"/>
    <mergeCell ref="A14:B14"/>
    <mergeCell ref="A15:B15"/>
    <mergeCell ref="A8:B8"/>
    <mergeCell ref="A9:B9"/>
    <mergeCell ref="A10:B10"/>
    <mergeCell ref="A11:B11"/>
    <mergeCell ref="H3:I3"/>
    <mergeCell ref="A5:B5"/>
    <mergeCell ref="F5:J5"/>
    <mergeCell ref="A7:B7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ID201"/>
  <sheetViews>
    <sheetView zoomScale="75" zoomScaleNormal="75" workbookViewId="0" topLeftCell="A1">
      <pane xSplit="2" ySplit="3" topLeftCell="F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1" sqref="K51"/>
    </sheetView>
  </sheetViews>
  <sheetFormatPr defaultColWidth="9.00390625" defaultRowHeight="12.75"/>
  <cols>
    <col min="1" max="1" width="38.75390625" style="136" customWidth="1"/>
    <col min="2" max="2" width="8.75390625" style="136" customWidth="1"/>
    <col min="3" max="3" width="28.25390625" style="135" customWidth="1"/>
    <col min="4" max="4" width="17.875" style="136" customWidth="1"/>
    <col min="5" max="11" width="9.25390625" style="136" bestFit="1" customWidth="1"/>
    <col min="12" max="12" width="7.00390625" style="135" customWidth="1"/>
    <col min="13" max="238" width="9.125" style="135" customWidth="1"/>
    <col min="239" max="16384" width="9.125" style="136" customWidth="1"/>
  </cols>
  <sheetData>
    <row r="1" spans="1:12" ht="12.75">
      <c r="A1" s="132" t="str">
        <f>'[1]T.0.1'!B3</f>
        <v>RDP</v>
      </c>
      <c r="B1" s="71" t="str">
        <f>'[1]T.0.1'!B7</f>
        <v>HUOBJ</v>
      </c>
      <c r="C1" s="71">
        <f>'[1]T.0.1'!B6</f>
        <v>2005</v>
      </c>
      <c r="D1" s="85"/>
      <c r="E1" s="133"/>
      <c r="F1" s="133"/>
      <c r="G1" s="133"/>
      <c r="H1" s="133"/>
      <c r="I1" s="133"/>
      <c r="J1" s="133"/>
      <c r="K1" s="134"/>
      <c r="L1" s="85"/>
    </row>
    <row r="2" spans="1:15" ht="24.75" customHeight="1">
      <c r="A2" s="137" t="s">
        <v>345</v>
      </c>
      <c r="B2" s="138"/>
      <c r="C2" s="133"/>
      <c r="D2" s="133"/>
      <c r="E2" s="133"/>
      <c r="F2" s="133"/>
      <c r="G2" s="133"/>
      <c r="H2" s="133"/>
      <c r="I2" s="133"/>
      <c r="J2" s="133"/>
      <c r="K2" s="133"/>
      <c r="M2" s="85"/>
      <c r="N2" s="85"/>
      <c r="O2" s="85"/>
    </row>
    <row r="3" spans="1:15" ht="14.25" customHeight="1">
      <c r="A3" s="126" t="s">
        <v>346</v>
      </c>
      <c r="B3" s="79" t="s">
        <v>347</v>
      </c>
      <c r="C3" s="481" t="s">
        <v>348</v>
      </c>
      <c r="D3" s="482"/>
      <c r="E3" s="126">
        <v>2000</v>
      </c>
      <c r="F3" s="126">
        <v>2001</v>
      </c>
      <c r="G3" s="126">
        <v>2002</v>
      </c>
      <c r="H3" s="126">
        <v>2003</v>
      </c>
      <c r="I3" s="126">
        <v>2004</v>
      </c>
      <c r="J3" s="126">
        <v>2005</v>
      </c>
      <c r="K3" s="126">
        <v>2006</v>
      </c>
      <c r="M3" s="85"/>
      <c r="N3" s="85"/>
      <c r="O3" s="85"/>
    </row>
    <row r="4" spans="1:15" ht="12.75" customHeight="1">
      <c r="A4" s="483" t="s">
        <v>135</v>
      </c>
      <c r="B4" s="483" t="s">
        <v>136</v>
      </c>
      <c r="C4" s="486" t="s">
        <v>349</v>
      </c>
      <c r="D4" s="487"/>
      <c r="E4" s="430"/>
      <c r="F4" s="430"/>
      <c r="G4" s="430"/>
      <c r="H4" s="430"/>
      <c r="I4" s="430"/>
      <c r="J4" s="430"/>
      <c r="K4" s="430"/>
      <c r="M4" s="85"/>
      <c r="N4" s="85"/>
      <c r="O4" s="85"/>
    </row>
    <row r="5" spans="1:15" ht="12.75" customHeight="1">
      <c r="A5" s="484"/>
      <c r="B5" s="484"/>
      <c r="C5" s="486" t="s">
        <v>350</v>
      </c>
      <c r="D5" s="487"/>
      <c r="E5" s="430"/>
      <c r="F5" s="430"/>
      <c r="G5" s="430"/>
      <c r="H5" s="430"/>
      <c r="I5" s="430"/>
      <c r="J5" s="430"/>
      <c r="K5" s="430"/>
      <c r="M5" s="85"/>
      <c r="N5" s="85"/>
      <c r="O5" s="85"/>
    </row>
    <row r="6" spans="1:15" ht="13.5" customHeight="1">
      <c r="A6" s="484"/>
      <c r="B6" s="484"/>
      <c r="C6" s="488" t="s">
        <v>351</v>
      </c>
      <c r="D6" s="139" t="s">
        <v>329</v>
      </c>
      <c r="E6" s="430"/>
      <c r="F6" s="430"/>
      <c r="G6" s="430"/>
      <c r="H6" s="430"/>
      <c r="I6" s="430"/>
      <c r="J6" s="430"/>
      <c r="K6" s="430"/>
      <c r="M6" s="85"/>
      <c r="N6" s="85"/>
      <c r="O6" s="85"/>
    </row>
    <row r="7" spans="1:15" ht="12.75" customHeight="1">
      <c r="A7" s="485"/>
      <c r="B7" s="485"/>
      <c r="C7" s="478"/>
      <c r="D7" s="139" t="s">
        <v>352</v>
      </c>
      <c r="E7" s="430"/>
      <c r="F7" s="430"/>
      <c r="G7" s="430"/>
      <c r="H7" s="430"/>
      <c r="I7" s="430"/>
      <c r="J7" s="430"/>
      <c r="K7" s="430"/>
      <c r="M7" s="85"/>
      <c r="N7" s="85"/>
      <c r="O7" s="85"/>
    </row>
    <row r="8" spans="1:15" ht="12.75" customHeight="1">
      <c r="A8" s="140"/>
      <c r="B8" s="140"/>
      <c r="C8" s="85"/>
      <c r="D8" s="85"/>
      <c r="E8" s="431"/>
      <c r="F8" s="431"/>
      <c r="G8" s="431"/>
      <c r="H8" s="431"/>
      <c r="I8" s="431"/>
      <c r="J8" s="431"/>
      <c r="K8" s="431"/>
      <c r="M8" s="85"/>
      <c r="N8" s="85"/>
      <c r="O8" s="85"/>
    </row>
    <row r="9" spans="1:15" ht="12.75" customHeight="1">
      <c r="A9" s="140"/>
      <c r="B9" s="140"/>
      <c r="C9" s="85"/>
      <c r="D9" s="85"/>
      <c r="E9" s="431"/>
      <c r="F9" s="431"/>
      <c r="G9" s="431"/>
      <c r="H9" s="431"/>
      <c r="I9" s="431"/>
      <c r="J9" s="431"/>
      <c r="K9" s="431"/>
      <c r="M9" s="85"/>
      <c r="N9" s="85"/>
      <c r="O9" s="85"/>
    </row>
    <row r="10" spans="1:15" ht="12.75" customHeight="1">
      <c r="A10" s="483" t="s">
        <v>141</v>
      </c>
      <c r="B10" s="483" t="s">
        <v>142</v>
      </c>
      <c r="C10" s="486" t="s">
        <v>349</v>
      </c>
      <c r="D10" s="487"/>
      <c r="E10" s="430"/>
      <c r="F10" s="430"/>
      <c r="G10" s="430"/>
      <c r="H10" s="430"/>
      <c r="I10" s="430"/>
      <c r="J10" s="430"/>
      <c r="K10" s="430"/>
      <c r="M10" s="85"/>
      <c r="N10" s="85"/>
      <c r="O10" s="85"/>
    </row>
    <row r="11" spans="1:15" ht="12.75" customHeight="1">
      <c r="A11" s="484"/>
      <c r="B11" s="484"/>
      <c r="C11" s="488" t="s">
        <v>351</v>
      </c>
      <c r="D11" s="139" t="s">
        <v>329</v>
      </c>
      <c r="E11" s="430"/>
      <c r="F11" s="430"/>
      <c r="G11" s="430"/>
      <c r="H11" s="430"/>
      <c r="I11" s="430"/>
      <c r="J11" s="430"/>
      <c r="K11" s="430"/>
      <c r="M11" s="85"/>
      <c r="N11" s="85"/>
      <c r="O11" s="85"/>
    </row>
    <row r="12" spans="1:15" ht="12.75" customHeight="1">
      <c r="A12" s="484"/>
      <c r="B12" s="484"/>
      <c r="C12" s="478"/>
      <c r="D12" s="139" t="s">
        <v>352</v>
      </c>
      <c r="E12" s="432"/>
      <c r="F12" s="432"/>
      <c r="G12" s="432"/>
      <c r="H12" s="432"/>
      <c r="I12" s="432"/>
      <c r="J12" s="432"/>
      <c r="K12" s="430"/>
      <c r="M12" s="85"/>
      <c r="N12" s="85"/>
      <c r="O12" s="85"/>
    </row>
    <row r="13" spans="1:15" ht="12.75" customHeight="1">
      <c r="A13" s="142"/>
      <c r="B13" s="142"/>
      <c r="C13" s="143"/>
      <c r="D13" s="143"/>
      <c r="E13" s="433"/>
      <c r="F13" s="433"/>
      <c r="G13" s="433"/>
      <c r="H13" s="433"/>
      <c r="I13" s="433"/>
      <c r="J13" s="433"/>
      <c r="K13" s="433"/>
      <c r="M13" s="85"/>
      <c r="N13" s="85"/>
      <c r="O13" s="85"/>
    </row>
    <row r="14" spans="1:15" ht="12.75" customHeight="1">
      <c r="A14" s="144"/>
      <c r="B14" s="144"/>
      <c r="C14" s="145"/>
      <c r="D14" s="145"/>
      <c r="E14" s="434"/>
      <c r="F14" s="434"/>
      <c r="G14" s="434"/>
      <c r="H14" s="434"/>
      <c r="I14" s="434"/>
      <c r="J14" s="434"/>
      <c r="K14" s="434"/>
      <c r="M14" s="85"/>
      <c r="N14" s="85"/>
      <c r="O14" s="85"/>
    </row>
    <row r="15" spans="1:15" ht="12.75" customHeight="1">
      <c r="A15" s="483" t="s">
        <v>353</v>
      </c>
      <c r="B15" s="483" t="s">
        <v>146</v>
      </c>
      <c r="C15" s="486" t="s">
        <v>349</v>
      </c>
      <c r="D15" s="487"/>
      <c r="E15" s="435"/>
      <c r="F15" s="435"/>
      <c r="G15" s="435"/>
      <c r="H15" s="435"/>
      <c r="I15" s="435"/>
      <c r="J15" s="435"/>
      <c r="K15" s="430"/>
      <c r="M15" s="85"/>
      <c r="N15" s="85"/>
      <c r="O15" s="85"/>
    </row>
    <row r="16" spans="1:15" ht="12.75" customHeight="1">
      <c r="A16" s="484"/>
      <c r="B16" s="484"/>
      <c r="C16" s="486" t="s">
        <v>350</v>
      </c>
      <c r="D16" s="487"/>
      <c r="E16" s="430"/>
      <c r="F16" s="430"/>
      <c r="G16" s="430"/>
      <c r="H16" s="430"/>
      <c r="I16" s="430"/>
      <c r="J16" s="430"/>
      <c r="K16" s="430"/>
      <c r="M16" s="85"/>
      <c r="N16" s="85"/>
      <c r="O16" s="85"/>
    </row>
    <row r="17" spans="1:15" ht="12.75" customHeight="1">
      <c r="A17" s="484"/>
      <c r="B17" s="484"/>
      <c r="C17" s="488" t="s">
        <v>351</v>
      </c>
      <c r="D17" s="139" t="s">
        <v>329</v>
      </c>
      <c r="E17" s="430"/>
      <c r="F17" s="430"/>
      <c r="G17" s="430"/>
      <c r="H17" s="430"/>
      <c r="I17" s="430"/>
      <c r="J17" s="430"/>
      <c r="K17" s="430"/>
      <c r="M17" s="85"/>
      <c r="N17" s="85"/>
      <c r="O17" s="85"/>
    </row>
    <row r="18" spans="1:15" ht="12.75" customHeight="1">
      <c r="A18" s="485"/>
      <c r="B18" s="485"/>
      <c r="C18" s="478"/>
      <c r="D18" s="139" t="s">
        <v>352</v>
      </c>
      <c r="E18" s="430"/>
      <c r="F18" s="430"/>
      <c r="G18" s="430"/>
      <c r="H18" s="430"/>
      <c r="I18" s="430"/>
      <c r="J18" s="430"/>
      <c r="K18" s="430"/>
      <c r="M18" s="85"/>
      <c r="N18" s="85"/>
      <c r="O18" s="85"/>
    </row>
    <row r="19" spans="1:15" ht="12.75" customHeight="1">
      <c r="A19" s="142"/>
      <c r="B19" s="142"/>
      <c r="C19" s="142"/>
      <c r="D19" s="142"/>
      <c r="E19" s="433"/>
      <c r="F19" s="433"/>
      <c r="G19" s="433"/>
      <c r="H19" s="433"/>
      <c r="I19" s="433"/>
      <c r="J19" s="433"/>
      <c r="K19" s="433"/>
      <c r="M19" s="85"/>
      <c r="N19" s="85"/>
      <c r="O19" s="85"/>
    </row>
    <row r="20" spans="1:15" ht="12.75" customHeight="1">
      <c r="A20" s="144"/>
      <c r="B20" s="144"/>
      <c r="C20" s="144"/>
      <c r="D20" s="144"/>
      <c r="E20" s="434"/>
      <c r="F20" s="434"/>
      <c r="G20" s="434"/>
      <c r="H20" s="434"/>
      <c r="I20" s="434"/>
      <c r="J20" s="434"/>
      <c r="K20" s="434"/>
      <c r="M20" s="85"/>
      <c r="N20" s="85"/>
      <c r="O20" s="85"/>
    </row>
    <row r="21" spans="1:15" ht="12.75" customHeight="1">
      <c r="A21" s="483" t="s">
        <v>354</v>
      </c>
      <c r="B21" s="483" t="s">
        <v>150</v>
      </c>
      <c r="C21" s="479" t="s">
        <v>355</v>
      </c>
      <c r="D21" s="473"/>
      <c r="E21" s="435"/>
      <c r="F21" s="435"/>
      <c r="G21" s="435"/>
      <c r="H21" s="435"/>
      <c r="I21" s="435"/>
      <c r="J21" s="435"/>
      <c r="K21" s="430"/>
      <c r="M21" s="85"/>
      <c r="N21" s="85"/>
      <c r="O21" s="85"/>
    </row>
    <row r="22" spans="1:15" ht="12.75" customHeight="1">
      <c r="A22" s="484"/>
      <c r="B22" s="484"/>
      <c r="C22" s="479" t="s">
        <v>356</v>
      </c>
      <c r="D22" s="473"/>
      <c r="E22" s="430"/>
      <c r="F22" s="430"/>
      <c r="G22" s="430"/>
      <c r="H22" s="430"/>
      <c r="I22" s="430"/>
      <c r="J22" s="430"/>
      <c r="K22" s="430"/>
      <c r="M22" s="85"/>
      <c r="N22" s="85"/>
      <c r="O22" s="85"/>
    </row>
    <row r="23" spans="1:15" ht="12.75" customHeight="1">
      <c r="A23" s="484"/>
      <c r="B23" s="484"/>
      <c r="C23" s="488" t="s">
        <v>351</v>
      </c>
      <c r="D23" s="139" t="s">
        <v>329</v>
      </c>
      <c r="E23" s="430"/>
      <c r="F23" s="430"/>
      <c r="G23" s="430"/>
      <c r="H23" s="430"/>
      <c r="I23" s="430"/>
      <c r="J23" s="430"/>
      <c r="K23" s="430"/>
      <c r="M23" s="85"/>
      <c r="N23" s="85"/>
      <c r="O23" s="85"/>
    </row>
    <row r="24" spans="1:15" ht="12.75" customHeight="1">
      <c r="A24" s="485"/>
      <c r="B24" s="485"/>
      <c r="C24" s="478"/>
      <c r="D24" s="139" t="s">
        <v>352</v>
      </c>
      <c r="E24" s="432"/>
      <c r="F24" s="432"/>
      <c r="G24" s="432"/>
      <c r="H24" s="432"/>
      <c r="I24" s="432"/>
      <c r="J24" s="432"/>
      <c r="K24" s="430"/>
      <c r="M24" s="85"/>
      <c r="N24" s="85"/>
      <c r="O24" s="85"/>
    </row>
    <row r="25" spans="1:15" ht="12.75" customHeight="1">
      <c r="A25" s="142"/>
      <c r="B25" s="142"/>
      <c r="C25" s="142"/>
      <c r="D25" s="142"/>
      <c r="E25" s="433"/>
      <c r="F25" s="433"/>
      <c r="G25" s="433"/>
      <c r="H25" s="433"/>
      <c r="I25" s="433"/>
      <c r="J25" s="433"/>
      <c r="K25" s="433"/>
      <c r="M25" s="85"/>
      <c r="N25" s="85"/>
      <c r="O25" s="85"/>
    </row>
    <row r="26" spans="1:15" ht="12.75" customHeight="1">
      <c r="A26" s="144"/>
      <c r="B26" s="144"/>
      <c r="C26" s="144"/>
      <c r="D26" s="144"/>
      <c r="E26" s="434"/>
      <c r="F26" s="434"/>
      <c r="G26" s="434"/>
      <c r="H26" s="434"/>
      <c r="I26" s="434"/>
      <c r="J26" s="434"/>
      <c r="K26" s="434"/>
      <c r="M26" s="85"/>
      <c r="N26" s="85"/>
      <c r="O26" s="85"/>
    </row>
    <row r="27" spans="1:15" ht="12.75" customHeight="1">
      <c r="A27" s="483" t="s">
        <v>155</v>
      </c>
      <c r="B27" s="483" t="s">
        <v>156</v>
      </c>
      <c r="C27" s="474" t="s">
        <v>357</v>
      </c>
      <c r="D27" s="475"/>
      <c r="E27" s="435"/>
      <c r="F27" s="435"/>
      <c r="G27" s="435"/>
      <c r="H27" s="435"/>
      <c r="I27" s="435">
        <v>6684</v>
      </c>
      <c r="J27" s="435">
        <v>16788</v>
      </c>
      <c r="K27" s="430">
        <v>17671</v>
      </c>
      <c r="L27" s="147"/>
      <c r="M27" s="85"/>
      <c r="N27" s="85"/>
      <c r="O27" s="85"/>
    </row>
    <row r="28" spans="1:15" ht="12.75" customHeight="1">
      <c r="A28" s="484"/>
      <c r="B28" s="484"/>
      <c r="C28" s="474" t="s">
        <v>358</v>
      </c>
      <c r="D28" s="475"/>
      <c r="E28" s="430"/>
      <c r="F28" s="430"/>
      <c r="G28" s="430"/>
      <c r="H28" s="430"/>
      <c r="I28" s="430">
        <v>334206</v>
      </c>
      <c r="J28" s="430">
        <v>839980</v>
      </c>
      <c r="K28" s="430">
        <v>883558</v>
      </c>
      <c r="M28" s="85"/>
      <c r="N28" s="85"/>
      <c r="O28" s="85"/>
    </row>
    <row r="29" spans="1:15" ht="12.75" customHeight="1">
      <c r="A29" s="484"/>
      <c r="B29" s="484"/>
      <c r="C29" s="488" t="s">
        <v>351</v>
      </c>
      <c r="D29" s="139" t="s">
        <v>329</v>
      </c>
      <c r="E29" s="436"/>
      <c r="F29" s="430"/>
      <c r="G29" s="430"/>
      <c r="H29" s="430"/>
      <c r="I29" s="430">
        <v>10996</v>
      </c>
      <c r="J29" s="430">
        <v>27630</v>
      </c>
      <c r="K29" s="430">
        <v>29078</v>
      </c>
      <c r="M29" s="85"/>
      <c r="N29" s="85"/>
      <c r="O29" s="85"/>
    </row>
    <row r="30" spans="1:15" ht="12.75" customHeight="1">
      <c r="A30" s="484"/>
      <c r="B30" s="485"/>
      <c r="C30" s="478"/>
      <c r="D30" s="139" t="s">
        <v>352</v>
      </c>
      <c r="E30" s="430"/>
      <c r="F30" s="430"/>
      <c r="G30" s="430"/>
      <c r="H30" s="430"/>
      <c r="I30" s="430">
        <v>8796.76</v>
      </c>
      <c r="J30" s="430">
        <v>22100</v>
      </c>
      <c r="K30" s="430">
        <v>23260</v>
      </c>
      <c r="M30" s="85"/>
      <c r="N30" s="85"/>
      <c r="O30" s="85"/>
    </row>
    <row r="31" spans="1:15" ht="12.75" customHeight="1">
      <c r="A31" s="484"/>
      <c r="B31" s="483" t="s">
        <v>158</v>
      </c>
      <c r="C31" s="474" t="s">
        <v>359</v>
      </c>
      <c r="D31" s="475"/>
      <c r="E31" s="430"/>
      <c r="F31" s="430"/>
      <c r="G31" s="430"/>
      <c r="H31" s="430"/>
      <c r="I31" s="430"/>
      <c r="J31" s="430"/>
      <c r="K31" s="430"/>
      <c r="M31" s="85"/>
      <c r="N31" s="85"/>
      <c r="O31" s="85"/>
    </row>
    <row r="32" spans="1:15" ht="12.75" customHeight="1">
      <c r="A32" s="484"/>
      <c r="B32" s="484"/>
      <c r="C32" s="474" t="s">
        <v>360</v>
      </c>
      <c r="D32" s="475"/>
      <c r="E32" s="432"/>
      <c r="F32" s="432"/>
      <c r="G32" s="432"/>
      <c r="H32" s="432"/>
      <c r="I32" s="432"/>
      <c r="J32" s="432"/>
      <c r="K32" s="432"/>
      <c r="M32" s="85"/>
      <c r="N32" s="85"/>
      <c r="O32" s="85"/>
    </row>
    <row r="33" spans="1:15" ht="12.75" customHeight="1">
      <c r="A33" s="484"/>
      <c r="B33" s="484"/>
      <c r="C33" s="488" t="s">
        <v>351</v>
      </c>
      <c r="D33" s="139" t="s">
        <v>329</v>
      </c>
      <c r="E33" s="430"/>
      <c r="F33" s="430"/>
      <c r="G33" s="430"/>
      <c r="H33" s="430"/>
      <c r="I33" s="430"/>
      <c r="J33" s="430"/>
      <c r="K33" s="430"/>
      <c r="M33" s="85"/>
      <c r="N33" s="85"/>
      <c r="O33" s="85"/>
    </row>
    <row r="34" spans="1:15" ht="12.75" customHeight="1">
      <c r="A34" s="485"/>
      <c r="B34" s="485"/>
      <c r="C34" s="478"/>
      <c r="D34" s="139" t="s">
        <v>352</v>
      </c>
      <c r="E34" s="430"/>
      <c r="F34" s="430"/>
      <c r="G34" s="430"/>
      <c r="H34" s="430"/>
      <c r="I34" s="430"/>
      <c r="J34" s="430"/>
      <c r="K34" s="430"/>
      <c r="M34" s="85"/>
      <c r="N34" s="85"/>
      <c r="O34" s="85"/>
    </row>
    <row r="35" spans="1:15" ht="12.75" customHeight="1">
      <c r="A35" s="148"/>
      <c r="B35" s="148"/>
      <c r="C35" s="140"/>
      <c r="D35" s="149"/>
      <c r="E35" s="431"/>
      <c r="F35" s="431"/>
      <c r="G35" s="431"/>
      <c r="H35" s="431"/>
      <c r="I35" s="431"/>
      <c r="J35" s="431"/>
      <c r="K35" s="431"/>
      <c r="M35" s="85"/>
      <c r="N35" s="85"/>
      <c r="O35" s="85"/>
    </row>
    <row r="36" spans="1:15" ht="12.75" customHeight="1">
      <c r="A36" s="148"/>
      <c r="B36" s="148"/>
      <c r="C36" s="140"/>
      <c r="D36" s="149"/>
      <c r="E36" s="431"/>
      <c r="F36" s="431"/>
      <c r="G36" s="431"/>
      <c r="H36" s="431"/>
      <c r="I36" s="431"/>
      <c r="J36" s="431"/>
      <c r="K36" s="431"/>
      <c r="M36" s="85"/>
      <c r="N36" s="85"/>
      <c r="O36" s="85"/>
    </row>
    <row r="37" spans="1:15" ht="12.75" customHeight="1">
      <c r="A37" s="483" t="s">
        <v>161</v>
      </c>
      <c r="B37" s="483" t="s">
        <v>160</v>
      </c>
      <c r="C37" s="474" t="s">
        <v>361</v>
      </c>
      <c r="D37" s="475"/>
      <c r="E37" s="430"/>
      <c r="F37" s="430"/>
      <c r="G37" s="430"/>
      <c r="H37" s="430"/>
      <c r="I37" s="430">
        <v>8384</v>
      </c>
      <c r="J37" s="430">
        <v>12989</v>
      </c>
      <c r="K37" s="430">
        <v>15998</v>
      </c>
      <c r="M37" s="85"/>
      <c r="N37" s="85"/>
      <c r="O37" s="85"/>
    </row>
    <row r="38" spans="1:15" ht="12.75" customHeight="1">
      <c r="A38" s="484"/>
      <c r="B38" s="484"/>
      <c r="C38" s="474" t="s">
        <v>362</v>
      </c>
      <c r="D38" s="475"/>
      <c r="E38" s="430"/>
      <c r="F38" s="430"/>
      <c r="G38" s="430"/>
      <c r="H38" s="430"/>
      <c r="I38" s="430">
        <v>390456</v>
      </c>
      <c r="J38" s="430">
        <v>565071.75</v>
      </c>
      <c r="K38" s="430">
        <v>699758.09</v>
      </c>
      <c r="M38" s="85"/>
      <c r="N38" s="85"/>
      <c r="O38" s="85"/>
    </row>
    <row r="39" spans="1:15" ht="12.75" customHeight="1">
      <c r="A39" s="484"/>
      <c r="B39" s="484"/>
      <c r="C39" s="474" t="s">
        <v>363</v>
      </c>
      <c r="D39" s="475"/>
      <c r="E39" s="430"/>
      <c r="F39" s="430"/>
      <c r="G39" s="430"/>
      <c r="H39" s="430"/>
      <c r="I39" s="430">
        <v>1015</v>
      </c>
      <c r="J39" s="430">
        <v>1658</v>
      </c>
      <c r="K39" s="430">
        <v>1945</v>
      </c>
      <c r="M39" s="85"/>
      <c r="N39" s="85"/>
      <c r="O39" s="85"/>
    </row>
    <row r="40" spans="1:15" ht="12.75" customHeight="1">
      <c r="A40" s="484"/>
      <c r="B40" s="484"/>
      <c r="C40" s="488" t="s">
        <v>351</v>
      </c>
      <c r="D40" s="139" t="s">
        <v>329</v>
      </c>
      <c r="E40" s="430"/>
      <c r="F40" s="430"/>
      <c r="G40" s="430"/>
      <c r="H40" s="430"/>
      <c r="I40" s="430">
        <v>75.55</v>
      </c>
      <c r="J40" s="430">
        <v>100.04</v>
      </c>
      <c r="K40" s="430">
        <v>123.88</v>
      </c>
      <c r="M40" s="85"/>
      <c r="N40" s="85"/>
      <c r="O40" s="85"/>
    </row>
    <row r="41" spans="1:15" ht="12.75" customHeight="1">
      <c r="A41" s="485"/>
      <c r="B41" s="485"/>
      <c r="C41" s="478"/>
      <c r="D41" s="139" t="s">
        <v>352</v>
      </c>
      <c r="E41" s="430"/>
      <c r="F41" s="430"/>
      <c r="G41" s="430"/>
      <c r="H41" s="430"/>
      <c r="I41" s="430">
        <v>60.44</v>
      </c>
      <c r="J41" s="430">
        <v>80.03</v>
      </c>
      <c r="K41" s="430">
        <v>99.11</v>
      </c>
      <c r="M41" s="85"/>
      <c r="N41" s="85"/>
      <c r="O41" s="85"/>
    </row>
    <row r="42" spans="1:15" ht="12.75" customHeight="1">
      <c r="A42" s="148"/>
      <c r="B42" s="148"/>
      <c r="C42" s="140"/>
      <c r="D42" s="150"/>
      <c r="E42" s="433"/>
      <c r="F42" s="433"/>
      <c r="G42" s="433"/>
      <c r="H42" s="433"/>
      <c r="I42" s="433"/>
      <c r="J42" s="433"/>
      <c r="K42" s="433"/>
      <c r="M42" s="85"/>
      <c r="N42" s="85"/>
      <c r="O42" s="85"/>
    </row>
    <row r="43" spans="1:15" ht="12.75" customHeight="1">
      <c r="A43" s="148"/>
      <c r="B43" s="148"/>
      <c r="C43" s="140"/>
      <c r="D43" s="149"/>
      <c r="E43" s="431"/>
      <c r="F43" s="431"/>
      <c r="G43" s="431"/>
      <c r="H43" s="431"/>
      <c r="I43" s="431"/>
      <c r="J43" s="431"/>
      <c r="K43" s="431"/>
      <c r="M43" s="85"/>
      <c r="N43" s="85"/>
      <c r="O43" s="85"/>
    </row>
    <row r="44" spans="1:15" ht="12.75" customHeight="1">
      <c r="A44" s="483" t="s">
        <v>163</v>
      </c>
      <c r="B44" s="483" t="s">
        <v>164</v>
      </c>
      <c r="C44" s="486" t="s">
        <v>349</v>
      </c>
      <c r="D44" s="487"/>
      <c r="E44" s="430"/>
      <c r="F44" s="430"/>
      <c r="G44" s="430"/>
      <c r="H44" s="430"/>
      <c r="I44" s="430"/>
      <c r="J44" s="430"/>
      <c r="K44" s="430"/>
      <c r="M44" s="85"/>
      <c r="N44" s="85"/>
      <c r="O44" s="85"/>
    </row>
    <row r="45" spans="1:15" ht="12.75" customHeight="1">
      <c r="A45" s="484"/>
      <c r="B45" s="484"/>
      <c r="C45" s="486" t="s">
        <v>350</v>
      </c>
      <c r="D45" s="487"/>
      <c r="E45" s="430"/>
      <c r="F45" s="430"/>
      <c r="G45" s="430"/>
      <c r="H45" s="430"/>
      <c r="I45" s="430"/>
      <c r="J45" s="430"/>
      <c r="K45" s="430"/>
      <c r="M45" s="85"/>
      <c r="N45" s="85"/>
      <c r="O45" s="85"/>
    </row>
    <row r="46" spans="1:15" ht="12.75" customHeight="1">
      <c r="A46" s="484"/>
      <c r="B46" s="484"/>
      <c r="C46" s="488" t="s">
        <v>351</v>
      </c>
      <c r="D46" s="139" t="s">
        <v>329</v>
      </c>
      <c r="E46" s="430"/>
      <c r="F46" s="430"/>
      <c r="G46" s="430"/>
      <c r="H46" s="430"/>
      <c r="I46" s="430"/>
      <c r="J46" s="430"/>
      <c r="K46" s="430"/>
      <c r="M46" s="85"/>
      <c r="N46" s="85"/>
      <c r="O46" s="85"/>
    </row>
    <row r="47" spans="1:15" ht="12.75" customHeight="1">
      <c r="A47" s="485"/>
      <c r="B47" s="485"/>
      <c r="C47" s="478"/>
      <c r="D47" s="139" t="s">
        <v>352</v>
      </c>
      <c r="E47" s="430"/>
      <c r="F47" s="430"/>
      <c r="G47" s="430"/>
      <c r="H47" s="430"/>
      <c r="I47" s="430"/>
      <c r="J47" s="430"/>
      <c r="K47" s="430"/>
      <c r="M47" s="85"/>
      <c r="N47" s="85"/>
      <c r="O47" s="85"/>
    </row>
    <row r="48" spans="1:15" ht="12.75" customHeight="1">
      <c r="A48" s="142"/>
      <c r="B48" s="142"/>
      <c r="C48" s="142"/>
      <c r="D48" s="142"/>
      <c r="E48" s="433"/>
      <c r="F48" s="433"/>
      <c r="G48" s="433"/>
      <c r="H48" s="433"/>
      <c r="I48" s="433"/>
      <c r="J48" s="433"/>
      <c r="K48" s="433"/>
      <c r="M48" s="85"/>
      <c r="N48" s="85"/>
      <c r="O48" s="85"/>
    </row>
    <row r="49" spans="1:15" ht="12.75" customHeight="1">
      <c r="A49" s="144"/>
      <c r="B49" s="144"/>
      <c r="C49" s="144"/>
      <c r="D49" s="144"/>
      <c r="E49" s="434"/>
      <c r="F49" s="434"/>
      <c r="G49" s="434"/>
      <c r="H49" s="434"/>
      <c r="I49" s="434"/>
      <c r="J49" s="434"/>
      <c r="K49" s="434"/>
      <c r="M49" s="85"/>
      <c r="N49" s="85"/>
      <c r="O49" s="85"/>
    </row>
    <row r="50" spans="1:15" ht="12.75" customHeight="1">
      <c r="A50" s="483" t="s">
        <v>364</v>
      </c>
      <c r="B50" s="483" t="s">
        <v>365</v>
      </c>
      <c r="C50" s="486" t="s">
        <v>349</v>
      </c>
      <c r="D50" s="487"/>
      <c r="E50" s="435"/>
      <c r="F50" s="435"/>
      <c r="G50" s="435"/>
      <c r="H50" s="435"/>
      <c r="I50" s="435">
        <v>4160</v>
      </c>
      <c r="J50" s="435">
        <v>4625</v>
      </c>
      <c r="K50" s="430">
        <v>5090</v>
      </c>
      <c r="M50" s="85"/>
      <c r="N50" s="85"/>
      <c r="O50" s="85"/>
    </row>
    <row r="51" spans="1:15" ht="12.75" customHeight="1">
      <c r="A51" s="476"/>
      <c r="B51" s="484"/>
      <c r="C51" s="474" t="s">
        <v>366</v>
      </c>
      <c r="D51" s="475"/>
      <c r="E51" s="430"/>
      <c r="F51" s="430"/>
      <c r="G51" s="430"/>
      <c r="H51" s="430"/>
      <c r="I51" s="444">
        <v>9</v>
      </c>
      <c r="J51" s="444">
        <v>10</v>
      </c>
      <c r="K51" s="444">
        <v>11000</v>
      </c>
      <c r="M51" s="85"/>
      <c r="N51" s="85"/>
      <c r="O51" s="85"/>
    </row>
    <row r="52" spans="1:15" ht="12.75" customHeight="1">
      <c r="A52" s="476"/>
      <c r="B52" s="484"/>
      <c r="C52" s="486" t="s">
        <v>350</v>
      </c>
      <c r="D52" s="487"/>
      <c r="E52" s="430"/>
      <c r="F52" s="430"/>
      <c r="G52" s="430"/>
      <c r="H52" s="430"/>
      <c r="I52" s="444"/>
      <c r="J52" s="444"/>
      <c r="K52" s="444"/>
      <c r="M52" s="85"/>
      <c r="N52" s="85"/>
      <c r="O52" s="85"/>
    </row>
    <row r="53" spans="1:15" ht="12.75" customHeight="1">
      <c r="A53" s="476"/>
      <c r="B53" s="484"/>
      <c r="C53" s="488" t="s">
        <v>351</v>
      </c>
      <c r="D53" s="139" t="s">
        <v>329</v>
      </c>
      <c r="E53" s="430"/>
      <c r="F53" s="430"/>
      <c r="G53" s="430"/>
      <c r="H53" s="430"/>
      <c r="I53" s="444"/>
      <c r="J53" s="444">
        <v>130335</v>
      </c>
      <c r="K53" s="444">
        <v>162877</v>
      </c>
      <c r="M53" s="85"/>
      <c r="N53" s="85"/>
      <c r="O53" s="85"/>
    </row>
    <row r="54" spans="1:15" ht="12.75" customHeight="1">
      <c r="A54" s="477"/>
      <c r="B54" s="485"/>
      <c r="C54" s="478"/>
      <c r="D54" s="139" t="s">
        <v>352</v>
      </c>
      <c r="E54" s="430"/>
      <c r="F54" s="430"/>
      <c r="G54" s="430"/>
      <c r="H54" s="430"/>
      <c r="I54" s="444"/>
      <c r="J54" s="444">
        <v>104268</v>
      </c>
      <c r="K54" s="444">
        <v>130301</v>
      </c>
      <c r="M54" s="85"/>
      <c r="N54" s="85"/>
      <c r="O54" s="85"/>
    </row>
    <row r="55" spans="1:15" s="155" customFormat="1" ht="12.75" customHeight="1">
      <c r="A55" s="151"/>
      <c r="B55" s="152"/>
      <c r="C55" s="153"/>
      <c r="D55" s="154"/>
      <c r="E55" s="437"/>
      <c r="F55" s="437"/>
      <c r="G55" s="437"/>
      <c r="H55" s="437"/>
      <c r="I55" s="437"/>
      <c r="J55" s="437"/>
      <c r="K55" s="437"/>
      <c r="M55" s="156"/>
      <c r="N55" s="156"/>
      <c r="O55" s="156"/>
    </row>
    <row r="56" spans="1:15" s="155" customFormat="1" ht="12.75" customHeight="1">
      <c r="A56" s="153"/>
      <c r="B56" s="153"/>
      <c r="C56" s="153"/>
      <c r="D56" s="153"/>
      <c r="E56" s="438"/>
      <c r="F56" s="438"/>
      <c r="G56" s="438"/>
      <c r="H56" s="438"/>
      <c r="I56" s="438"/>
      <c r="J56" s="438"/>
      <c r="K56" s="438"/>
      <c r="M56" s="156"/>
      <c r="N56" s="156"/>
      <c r="O56" s="156"/>
    </row>
    <row r="57" spans="1:15" ht="12.75" customHeight="1">
      <c r="A57" s="483" t="s">
        <v>367</v>
      </c>
      <c r="B57" s="483" t="s">
        <v>368</v>
      </c>
      <c r="C57" s="486" t="s">
        <v>349</v>
      </c>
      <c r="D57" s="487"/>
      <c r="E57" s="430"/>
      <c r="F57" s="430"/>
      <c r="G57" s="430"/>
      <c r="H57" s="430"/>
      <c r="I57" s="430"/>
      <c r="J57" s="430"/>
      <c r="K57" s="430"/>
      <c r="M57" s="85"/>
      <c r="N57" s="85"/>
      <c r="O57" s="85"/>
    </row>
    <row r="58" spans="1:15" ht="12.75" customHeight="1">
      <c r="A58" s="484"/>
      <c r="B58" s="484"/>
      <c r="C58" s="486" t="s">
        <v>350</v>
      </c>
      <c r="D58" s="487"/>
      <c r="E58" s="435"/>
      <c r="F58" s="435"/>
      <c r="G58" s="435"/>
      <c r="H58" s="435"/>
      <c r="I58" s="435"/>
      <c r="J58" s="435"/>
      <c r="K58" s="435"/>
      <c r="M58" s="85"/>
      <c r="N58" s="85"/>
      <c r="O58" s="85"/>
    </row>
    <row r="59" spans="1:15" ht="12.75" customHeight="1">
      <c r="A59" s="484"/>
      <c r="B59" s="484"/>
      <c r="C59" s="488" t="s">
        <v>351</v>
      </c>
      <c r="D59" s="139" t="s">
        <v>329</v>
      </c>
      <c r="E59" s="435"/>
      <c r="F59" s="435"/>
      <c r="G59" s="435"/>
      <c r="H59" s="435"/>
      <c r="I59" s="435"/>
      <c r="J59" s="435"/>
      <c r="K59" s="435"/>
      <c r="M59" s="85"/>
      <c r="N59" s="85"/>
      <c r="O59" s="85"/>
    </row>
    <row r="60" spans="1:15" ht="12.75" customHeight="1">
      <c r="A60" s="485"/>
      <c r="B60" s="485"/>
      <c r="C60" s="478"/>
      <c r="D60" s="139" t="s">
        <v>352</v>
      </c>
      <c r="E60" s="435"/>
      <c r="F60" s="435"/>
      <c r="G60" s="435"/>
      <c r="H60" s="435"/>
      <c r="I60" s="435"/>
      <c r="J60" s="435"/>
      <c r="K60" s="435"/>
      <c r="M60" s="85"/>
      <c r="N60" s="85"/>
      <c r="O60" s="85"/>
    </row>
    <row r="61" spans="1:15" ht="12.75" customHeight="1">
      <c r="A61" s="148"/>
      <c r="B61" s="148"/>
      <c r="C61" s="148"/>
      <c r="D61" s="148"/>
      <c r="E61" s="439"/>
      <c r="F61" s="439"/>
      <c r="G61" s="439"/>
      <c r="H61" s="439"/>
      <c r="I61" s="439"/>
      <c r="J61" s="439"/>
      <c r="K61" s="439"/>
      <c r="M61" s="85"/>
      <c r="N61" s="85"/>
      <c r="O61" s="85"/>
    </row>
    <row r="62" spans="1:15" ht="12.75" customHeight="1">
      <c r="A62" s="148"/>
      <c r="B62" s="148"/>
      <c r="C62" s="148"/>
      <c r="D62" s="148"/>
      <c r="E62" s="439"/>
      <c r="F62" s="439"/>
      <c r="G62" s="439"/>
      <c r="H62" s="439"/>
      <c r="I62" s="439"/>
      <c r="J62" s="439"/>
      <c r="K62" s="439"/>
      <c r="M62" s="85"/>
      <c r="N62" s="85"/>
      <c r="O62" s="85"/>
    </row>
    <row r="63" spans="1:15" ht="12.75" customHeight="1">
      <c r="A63" s="483" t="s">
        <v>369</v>
      </c>
      <c r="B63" s="465" t="s">
        <v>174</v>
      </c>
      <c r="C63" s="486" t="s">
        <v>349</v>
      </c>
      <c r="D63" s="487"/>
      <c r="E63" s="430"/>
      <c r="F63" s="430"/>
      <c r="G63" s="430"/>
      <c r="H63" s="430"/>
      <c r="I63" s="430"/>
      <c r="J63" s="430"/>
      <c r="K63" s="430"/>
      <c r="M63" s="85"/>
      <c r="N63" s="85"/>
      <c r="O63" s="85"/>
    </row>
    <row r="64" spans="1:15" ht="12.75" customHeight="1">
      <c r="A64" s="484"/>
      <c r="B64" s="466"/>
      <c r="C64" s="474" t="s">
        <v>366</v>
      </c>
      <c r="D64" s="475"/>
      <c r="E64" s="430"/>
      <c r="F64" s="430"/>
      <c r="G64" s="430"/>
      <c r="H64" s="430"/>
      <c r="I64" s="430"/>
      <c r="J64" s="430"/>
      <c r="K64" s="430"/>
      <c r="M64" s="85"/>
      <c r="N64" s="85"/>
      <c r="O64" s="85"/>
    </row>
    <row r="65" spans="1:15" ht="12.75" customHeight="1">
      <c r="A65" s="484"/>
      <c r="B65" s="466"/>
      <c r="C65" s="486" t="s">
        <v>350</v>
      </c>
      <c r="D65" s="487"/>
      <c r="E65" s="430"/>
      <c r="F65" s="430"/>
      <c r="G65" s="430"/>
      <c r="H65" s="430"/>
      <c r="I65" s="430"/>
      <c r="J65" s="430"/>
      <c r="K65" s="430"/>
      <c r="M65" s="85"/>
      <c r="N65" s="85"/>
      <c r="O65" s="85"/>
    </row>
    <row r="66" spans="1:15" ht="12.75" customHeight="1">
      <c r="A66" s="484"/>
      <c r="B66" s="466"/>
      <c r="C66" s="488" t="s">
        <v>351</v>
      </c>
      <c r="D66" s="139" t="s">
        <v>329</v>
      </c>
      <c r="E66" s="430"/>
      <c r="F66" s="430"/>
      <c r="G66" s="430"/>
      <c r="H66" s="430"/>
      <c r="I66" s="430"/>
      <c r="J66" s="430"/>
      <c r="K66" s="430"/>
      <c r="M66" s="85"/>
      <c r="N66" s="85"/>
      <c r="O66" s="85"/>
    </row>
    <row r="67" spans="1:15" ht="12.75" customHeight="1">
      <c r="A67" s="485"/>
      <c r="B67" s="467"/>
      <c r="C67" s="478"/>
      <c r="D67" s="139" t="s">
        <v>352</v>
      </c>
      <c r="E67" s="430"/>
      <c r="F67" s="430"/>
      <c r="G67" s="430"/>
      <c r="H67" s="430"/>
      <c r="I67" s="430"/>
      <c r="J67" s="430"/>
      <c r="K67" s="430"/>
      <c r="M67" s="85"/>
      <c r="N67" s="85"/>
      <c r="O67" s="85"/>
    </row>
    <row r="68" spans="1:15" ht="12.75" customHeight="1">
      <c r="A68" s="148"/>
      <c r="B68" s="148"/>
      <c r="C68" s="140"/>
      <c r="D68" s="140"/>
      <c r="E68" s="439"/>
      <c r="F68" s="439"/>
      <c r="G68" s="439"/>
      <c r="H68" s="439"/>
      <c r="I68" s="439"/>
      <c r="J68" s="439"/>
      <c r="K68" s="439"/>
      <c r="M68" s="85"/>
      <c r="N68" s="85"/>
      <c r="O68" s="85"/>
    </row>
    <row r="69" spans="1:15" ht="12.75" customHeight="1">
      <c r="A69" s="148"/>
      <c r="B69" s="148"/>
      <c r="C69" s="148"/>
      <c r="D69" s="148"/>
      <c r="E69" s="439"/>
      <c r="F69" s="439"/>
      <c r="G69" s="439"/>
      <c r="H69" s="439"/>
      <c r="I69" s="439"/>
      <c r="J69" s="439"/>
      <c r="K69" s="439"/>
      <c r="M69" s="85"/>
      <c r="N69" s="85"/>
      <c r="O69" s="85"/>
    </row>
    <row r="70" spans="1:15" ht="12.75" customHeight="1">
      <c r="A70" s="468" t="s">
        <v>370</v>
      </c>
      <c r="B70" s="468" t="s">
        <v>371</v>
      </c>
      <c r="C70" s="486" t="s">
        <v>349</v>
      </c>
      <c r="D70" s="487"/>
      <c r="E70" s="430"/>
      <c r="F70" s="430"/>
      <c r="G70" s="430"/>
      <c r="H70" s="430"/>
      <c r="I70" s="430"/>
      <c r="J70" s="430"/>
      <c r="K70" s="430"/>
      <c r="M70" s="85"/>
      <c r="N70" s="85"/>
      <c r="O70" s="85"/>
    </row>
    <row r="71" spans="1:15" ht="12.75" customHeight="1">
      <c r="A71" s="468"/>
      <c r="B71" s="468"/>
      <c r="C71" s="486" t="s">
        <v>350</v>
      </c>
      <c r="D71" s="487"/>
      <c r="E71" s="430"/>
      <c r="F71" s="430"/>
      <c r="G71" s="430"/>
      <c r="H71" s="430"/>
      <c r="I71" s="430"/>
      <c r="J71" s="430"/>
      <c r="K71" s="430"/>
      <c r="M71" s="85"/>
      <c r="N71" s="85"/>
      <c r="O71" s="85"/>
    </row>
    <row r="72" spans="1:15" ht="12.75" customHeight="1">
      <c r="A72" s="468"/>
      <c r="B72" s="468"/>
      <c r="C72" s="488" t="s">
        <v>351</v>
      </c>
      <c r="D72" s="139" t="s">
        <v>329</v>
      </c>
      <c r="E72" s="430"/>
      <c r="F72" s="430"/>
      <c r="G72" s="430"/>
      <c r="H72" s="430"/>
      <c r="I72" s="430"/>
      <c r="J72" s="430"/>
      <c r="K72" s="430"/>
      <c r="M72" s="85"/>
      <c r="N72" s="85"/>
      <c r="O72" s="85"/>
    </row>
    <row r="73" spans="1:15" ht="12.75" customHeight="1">
      <c r="A73" s="468"/>
      <c r="B73" s="468"/>
      <c r="C73" s="478"/>
      <c r="D73" s="139" t="s">
        <v>352</v>
      </c>
      <c r="E73" s="430"/>
      <c r="F73" s="430"/>
      <c r="G73" s="430"/>
      <c r="H73" s="430"/>
      <c r="I73" s="430"/>
      <c r="J73" s="430"/>
      <c r="K73" s="430"/>
      <c r="M73" s="85"/>
      <c r="N73" s="85"/>
      <c r="O73" s="85"/>
    </row>
    <row r="74" spans="1:15" ht="12.75" customHeight="1">
      <c r="A74" s="157"/>
      <c r="B74" s="157"/>
      <c r="C74" s="142"/>
      <c r="D74" s="142"/>
      <c r="E74" s="433"/>
      <c r="F74" s="433"/>
      <c r="G74" s="433"/>
      <c r="H74" s="433"/>
      <c r="I74" s="433"/>
      <c r="J74" s="433"/>
      <c r="K74" s="433"/>
      <c r="M74" s="85"/>
      <c r="N74" s="85"/>
      <c r="O74" s="85"/>
    </row>
    <row r="75" spans="1:15" ht="12.75" customHeight="1">
      <c r="A75" s="144"/>
      <c r="B75" s="144"/>
      <c r="C75" s="144"/>
      <c r="D75" s="144"/>
      <c r="E75" s="434"/>
      <c r="F75" s="434"/>
      <c r="G75" s="434"/>
      <c r="H75" s="434"/>
      <c r="I75" s="434"/>
      <c r="J75" s="434"/>
      <c r="K75" s="434"/>
      <c r="M75" s="85"/>
      <c r="N75" s="85"/>
      <c r="O75" s="85"/>
    </row>
    <row r="76" spans="1:15" ht="12.75" customHeight="1">
      <c r="A76" s="468" t="s">
        <v>372</v>
      </c>
      <c r="B76" s="483" t="s">
        <v>371</v>
      </c>
      <c r="C76" s="486" t="s">
        <v>349</v>
      </c>
      <c r="D76" s="487"/>
      <c r="E76" s="435"/>
      <c r="F76" s="435"/>
      <c r="G76" s="435"/>
      <c r="H76" s="435"/>
      <c r="I76" s="435"/>
      <c r="J76" s="435"/>
      <c r="K76" s="430"/>
      <c r="M76" s="85"/>
      <c r="N76" s="85"/>
      <c r="O76" s="85"/>
    </row>
    <row r="77" spans="1:15" ht="12.75" customHeight="1">
      <c r="A77" s="468"/>
      <c r="B77" s="484"/>
      <c r="C77" s="486" t="s">
        <v>350</v>
      </c>
      <c r="D77" s="487"/>
      <c r="E77" s="430"/>
      <c r="F77" s="430"/>
      <c r="G77" s="430"/>
      <c r="H77" s="430"/>
      <c r="I77" s="430"/>
      <c r="J77" s="430"/>
      <c r="K77" s="430"/>
      <c r="M77" s="85"/>
      <c r="N77" s="85"/>
      <c r="O77" s="85"/>
    </row>
    <row r="78" spans="1:15" ht="12.75" customHeight="1">
      <c r="A78" s="468"/>
      <c r="B78" s="484"/>
      <c r="C78" s="488" t="s">
        <v>351</v>
      </c>
      <c r="D78" s="139" t="s">
        <v>329</v>
      </c>
      <c r="E78" s="430"/>
      <c r="F78" s="430"/>
      <c r="G78" s="430"/>
      <c r="H78" s="430"/>
      <c r="I78" s="430"/>
      <c r="J78" s="430"/>
      <c r="K78" s="430"/>
      <c r="M78" s="85"/>
      <c r="N78" s="85"/>
      <c r="O78" s="85"/>
    </row>
    <row r="79" spans="1:15" ht="12.75" customHeight="1">
      <c r="A79" s="468"/>
      <c r="B79" s="485"/>
      <c r="C79" s="478"/>
      <c r="D79" s="139" t="s">
        <v>352</v>
      </c>
      <c r="E79" s="430"/>
      <c r="F79" s="432"/>
      <c r="G79" s="432"/>
      <c r="H79" s="432"/>
      <c r="I79" s="432"/>
      <c r="J79" s="432"/>
      <c r="K79" s="430"/>
      <c r="M79" s="85"/>
      <c r="N79" s="85"/>
      <c r="O79" s="85"/>
    </row>
    <row r="80" spans="1:15" ht="12.75" customHeight="1">
      <c r="A80" s="142"/>
      <c r="B80" s="142"/>
      <c r="C80" s="142"/>
      <c r="D80" s="142"/>
      <c r="E80" s="433"/>
      <c r="F80" s="433"/>
      <c r="G80" s="433"/>
      <c r="H80" s="433"/>
      <c r="I80" s="433"/>
      <c r="J80" s="433"/>
      <c r="K80" s="433"/>
      <c r="M80" s="85"/>
      <c r="N80" s="85"/>
      <c r="O80" s="85"/>
    </row>
    <row r="81" spans="1:15" s="135" customFormat="1" ht="12.75" customHeight="1">
      <c r="A81" s="140"/>
      <c r="B81" s="140"/>
      <c r="C81" s="140"/>
      <c r="D81" s="140"/>
      <c r="E81" s="431"/>
      <c r="F81" s="431"/>
      <c r="G81" s="431"/>
      <c r="H81" s="431"/>
      <c r="I81" s="431"/>
      <c r="J81" s="431"/>
      <c r="K81" s="431"/>
      <c r="M81" s="85"/>
      <c r="N81" s="85"/>
      <c r="O81" s="85"/>
    </row>
    <row r="82" spans="1:15" s="135" customFormat="1" ht="12.75" customHeight="1">
      <c r="A82" s="468" t="s">
        <v>373</v>
      </c>
      <c r="B82" s="483" t="s">
        <v>374</v>
      </c>
      <c r="C82" s="486" t="s">
        <v>349</v>
      </c>
      <c r="D82" s="487"/>
      <c r="E82" s="430"/>
      <c r="F82" s="430"/>
      <c r="G82" s="430"/>
      <c r="H82" s="430"/>
      <c r="I82" s="430"/>
      <c r="J82" s="430"/>
      <c r="K82" s="430"/>
      <c r="M82" s="85"/>
      <c r="N82" s="85"/>
      <c r="O82" s="85"/>
    </row>
    <row r="83" spans="1:15" ht="12.75" customHeight="1">
      <c r="A83" s="468"/>
      <c r="B83" s="484"/>
      <c r="C83" s="486" t="s">
        <v>350</v>
      </c>
      <c r="D83" s="487"/>
      <c r="E83" s="430"/>
      <c r="F83" s="430"/>
      <c r="G83" s="430"/>
      <c r="H83" s="430"/>
      <c r="I83" s="430"/>
      <c r="J83" s="430"/>
      <c r="K83" s="430"/>
      <c r="M83" s="85"/>
      <c r="N83" s="85"/>
      <c r="O83" s="85"/>
    </row>
    <row r="84" spans="1:15" ht="12.75" customHeight="1">
      <c r="A84" s="468"/>
      <c r="B84" s="484"/>
      <c r="C84" s="488" t="s">
        <v>351</v>
      </c>
      <c r="D84" s="139" t="s">
        <v>329</v>
      </c>
      <c r="E84" s="430"/>
      <c r="F84" s="430"/>
      <c r="G84" s="430"/>
      <c r="H84" s="430"/>
      <c r="I84" s="430"/>
      <c r="J84" s="430"/>
      <c r="K84" s="430"/>
      <c r="M84" s="85"/>
      <c r="N84" s="85"/>
      <c r="O84" s="85"/>
    </row>
    <row r="85" spans="1:15" ht="12.75" customHeight="1">
      <c r="A85" s="468"/>
      <c r="B85" s="485"/>
      <c r="C85" s="478"/>
      <c r="D85" s="139" t="s">
        <v>352</v>
      </c>
      <c r="E85" s="430"/>
      <c r="F85" s="430"/>
      <c r="G85" s="430"/>
      <c r="H85" s="430"/>
      <c r="I85" s="430"/>
      <c r="J85" s="430"/>
      <c r="K85" s="430"/>
      <c r="M85" s="85"/>
      <c r="N85" s="85"/>
      <c r="O85" s="85"/>
    </row>
    <row r="86" spans="1:238" s="159" customFormat="1" ht="12.75" customHeight="1">
      <c r="A86" s="152"/>
      <c r="B86" s="152"/>
      <c r="C86" s="153"/>
      <c r="D86" s="153"/>
      <c r="E86" s="440"/>
      <c r="F86" s="440"/>
      <c r="G86" s="440"/>
      <c r="H86" s="440"/>
      <c r="I86" s="440"/>
      <c r="J86" s="440"/>
      <c r="K86" s="440"/>
      <c r="L86" s="155"/>
      <c r="M86" s="156"/>
      <c r="N86" s="156"/>
      <c r="O86" s="156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  <c r="DD86" s="155"/>
      <c r="DE86" s="155"/>
      <c r="DF86" s="155"/>
      <c r="DG86" s="155"/>
      <c r="DH86" s="155"/>
      <c r="DI86" s="155"/>
      <c r="DJ86" s="155"/>
      <c r="DK86" s="155"/>
      <c r="DL86" s="155"/>
      <c r="DM86" s="155"/>
      <c r="DN86" s="155"/>
      <c r="DO86" s="155"/>
      <c r="DP86" s="155"/>
      <c r="DQ86" s="155"/>
      <c r="DR86" s="155"/>
      <c r="DS86" s="155"/>
      <c r="DT86" s="155"/>
      <c r="DU86" s="155"/>
      <c r="DV86" s="155"/>
      <c r="DW86" s="155"/>
      <c r="DX86" s="155"/>
      <c r="DY86" s="155"/>
      <c r="DZ86" s="155"/>
      <c r="EA86" s="155"/>
      <c r="EB86" s="155"/>
      <c r="EC86" s="155"/>
      <c r="ED86" s="155"/>
      <c r="EE86" s="155"/>
      <c r="EF86" s="155"/>
      <c r="EG86" s="155"/>
      <c r="EH86" s="155"/>
      <c r="EI86" s="155"/>
      <c r="EJ86" s="155"/>
      <c r="EK86" s="155"/>
      <c r="EL86" s="155"/>
      <c r="EM86" s="155"/>
      <c r="EN86" s="155"/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/>
      <c r="FD86" s="155"/>
      <c r="FE86" s="155"/>
      <c r="FF86" s="155"/>
      <c r="FG86" s="155"/>
      <c r="FH86" s="155"/>
      <c r="FI86" s="155"/>
      <c r="FJ86" s="155"/>
      <c r="FK86" s="155"/>
      <c r="FL86" s="155"/>
      <c r="FM86" s="155"/>
      <c r="FN86" s="155"/>
      <c r="FO86" s="155"/>
      <c r="FP86" s="155"/>
      <c r="FQ86" s="155"/>
      <c r="FR86" s="155"/>
      <c r="FS86" s="155"/>
      <c r="FT86" s="155"/>
      <c r="FU86" s="155"/>
      <c r="FV86" s="155"/>
      <c r="FW86" s="155"/>
      <c r="FX86" s="155"/>
      <c r="FY86" s="155"/>
      <c r="FZ86" s="155"/>
      <c r="GA86" s="155"/>
      <c r="GB86" s="155"/>
      <c r="GC86" s="155"/>
      <c r="GD86" s="155"/>
      <c r="GE86" s="155"/>
      <c r="GF86" s="155"/>
      <c r="GG86" s="155"/>
      <c r="GH86" s="155"/>
      <c r="GI86" s="155"/>
      <c r="GJ86" s="155"/>
      <c r="GK86" s="155"/>
      <c r="GL86" s="155"/>
      <c r="GM86" s="155"/>
      <c r="GN86" s="155"/>
      <c r="GO86" s="155"/>
      <c r="GP86" s="155"/>
      <c r="GQ86" s="155"/>
      <c r="GR86" s="155"/>
      <c r="GS86" s="155"/>
      <c r="GT86" s="155"/>
      <c r="GU86" s="155"/>
      <c r="GV86" s="155"/>
      <c r="GW86" s="155"/>
      <c r="GX86" s="155"/>
      <c r="GY86" s="155"/>
      <c r="GZ86" s="155"/>
      <c r="HA86" s="155"/>
      <c r="HB86" s="155"/>
      <c r="HC86" s="155"/>
      <c r="HD86" s="155"/>
      <c r="HE86" s="155"/>
      <c r="HF86" s="155"/>
      <c r="HG86" s="155"/>
      <c r="HH86" s="155"/>
      <c r="HI86" s="155"/>
      <c r="HJ86" s="155"/>
      <c r="HK86" s="155"/>
      <c r="HL86" s="155"/>
      <c r="HM86" s="155"/>
      <c r="HN86" s="155"/>
      <c r="HO86" s="155"/>
      <c r="HP86" s="155"/>
      <c r="HQ86" s="155"/>
      <c r="HR86" s="155"/>
      <c r="HS86" s="155"/>
      <c r="HT86" s="155"/>
      <c r="HU86" s="155"/>
      <c r="HV86" s="155"/>
      <c r="HW86" s="155"/>
      <c r="HX86" s="155"/>
      <c r="HY86" s="155"/>
      <c r="HZ86" s="155"/>
      <c r="IA86" s="155"/>
      <c r="IB86" s="155"/>
      <c r="IC86" s="155"/>
      <c r="ID86" s="155"/>
    </row>
    <row r="87" spans="1:238" s="159" customFormat="1" ht="12.75" customHeight="1">
      <c r="A87" s="153"/>
      <c r="B87" s="153"/>
      <c r="C87" s="153"/>
      <c r="D87" s="153"/>
      <c r="E87" s="438"/>
      <c r="F87" s="438"/>
      <c r="G87" s="438"/>
      <c r="H87" s="438"/>
      <c r="I87" s="438"/>
      <c r="J87" s="438"/>
      <c r="K87" s="438"/>
      <c r="L87" s="155"/>
      <c r="M87" s="156"/>
      <c r="N87" s="156"/>
      <c r="O87" s="156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55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5"/>
      <c r="DY87" s="155"/>
      <c r="DZ87" s="155"/>
      <c r="EA87" s="155"/>
      <c r="EB87" s="155"/>
      <c r="EC87" s="155"/>
      <c r="ED87" s="155"/>
      <c r="EE87" s="155"/>
      <c r="EF87" s="155"/>
      <c r="EG87" s="155"/>
      <c r="EH87" s="155"/>
      <c r="EI87" s="155"/>
      <c r="EJ87" s="155"/>
      <c r="EK87" s="155"/>
      <c r="EL87" s="155"/>
      <c r="EM87" s="155"/>
      <c r="EN87" s="155"/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  <c r="FH87" s="155"/>
      <c r="FI87" s="155"/>
      <c r="FJ87" s="155"/>
      <c r="FK87" s="155"/>
      <c r="FL87" s="155"/>
      <c r="FM87" s="155"/>
      <c r="FN87" s="155"/>
      <c r="FO87" s="155"/>
      <c r="FP87" s="155"/>
      <c r="FQ87" s="155"/>
      <c r="FR87" s="155"/>
      <c r="FS87" s="155"/>
      <c r="FT87" s="155"/>
      <c r="FU87" s="155"/>
      <c r="FV87" s="155"/>
      <c r="FW87" s="155"/>
      <c r="FX87" s="155"/>
      <c r="FY87" s="155"/>
      <c r="FZ87" s="155"/>
      <c r="GA87" s="155"/>
      <c r="GB87" s="155"/>
      <c r="GC87" s="155"/>
      <c r="GD87" s="155"/>
      <c r="GE87" s="155"/>
      <c r="GF87" s="155"/>
      <c r="GG87" s="155"/>
      <c r="GH87" s="155"/>
      <c r="GI87" s="155"/>
      <c r="GJ87" s="155"/>
      <c r="GK87" s="155"/>
      <c r="GL87" s="155"/>
      <c r="GM87" s="155"/>
      <c r="GN87" s="155"/>
      <c r="GO87" s="155"/>
      <c r="GP87" s="155"/>
      <c r="GQ87" s="155"/>
      <c r="GR87" s="155"/>
      <c r="GS87" s="155"/>
      <c r="GT87" s="155"/>
      <c r="GU87" s="155"/>
      <c r="GV87" s="155"/>
      <c r="GW87" s="155"/>
      <c r="GX87" s="155"/>
      <c r="GY87" s="155"/>
      <c r="GZ87" s="155"/>
      <c r="HA87" s="155"/>
      <c r="HB87" s="155"/>
      <c r="HC87" s="155"/>
      <c r="HD87" s="155"/>
      <c r="HE87" s="155"/>
      <c r="HF87" s="155"/>
      <c r="HG87" s="155"/>
      <c r="HH87" s="155"/>
      <c r="HI87" s="155"/>
      <c r="HJ87" s="155"/>
      <c r="HK87" s="155"/>
      <c r="HL87" s="155"/>
      <c r="HM87" s="155"/>
      <c r="HN87" s="155"/>
      <c r="HO87" s="155"/>
      <c r="HP87" s="155"/>
      <c r="HQ87" s="155"/>
      <c r="HR87" s="155"/>
      <c r="HS87" s="155"/>
      <c r="HT87" s="155"/>
      <c r="HU87" s="155"/>
      <c r="HV87" s="155"/>
      <c r="HW87" s="155"/>
      <c r="HX87" s="155"/>
      <c r="HY87" s="155"/>
      <c r="HZ87" s="155"/>
      <c r="IA87" s="155"/>
      <c r="IB87" s="155"/>
      <c r="IC87" s="155"/>
      <c r="ID87" s="155"/>
    </row>
    <row r="88" spans="1:15" s="135" customFormat="1" ht="12.75" customHeight="1">
      <c r="A88" s="468" t="s">
        <v>375</v>
      </c>
      <c r="B88" s="483" t="s">
        <v>374</v>
      </c>
      <c r="C88" s="486" t="s">
        <v>349</v>
      </c>
      <c r="D88" s="487"/>
      <c r="E88" s="430"/>
      <c r="F88" s="430"/>
      <c r="G88" s="430"/>
      <c r="H88" s="430"/>
      <c r="I88" s="430"/>
      <c r="J88" s="430"/>
      <c r="K88" s="430"/>
      <c r="M88" s="85"/>
      <c r="N88" s="85"/>
      <c r="O88" s="85"/>
    </row>
    <row r="89" spans="1:15" ht="12.75" customHeight="1">
      <c r="A89" s="468"/>
      <c r="B89" s="484"/>
      <c r="C89" s="486" t="s">
        <v>350</v>
      </c>
      <c r="D89" s="487"/>
      <c r="E89" s="430"/>
      <c r="F89" s="430"/>
      <c r="G89" s="430"/>
      <c r="H89" s="430"/>
      <c r="I89" s="430"/>
      <c r="J89" s="430"/>
      <c r="K89" s="430"/>
      <c r="M89" s="85"/>
      <c r="N89" s="85"/>
      <c r="O89" s="85"/>
    </row>
    <row r="90" spans="1:15" ht="12.75" customHeight="1">
      <c r="A90" s="468"/>
      <c r="B90" s="484"/>
      <c r="C90" s="488" t="s">
        <v>351</v>
      </c>
      <c r="D90" s="139" t="s">
        <v>329</v>
      </c>
      <c r="E90" s="430"/>
      <c r="F90" s="430"/>
      <c r="G90" s="430"/>
      <c r="H90" s="430"/>
      <c r="I90" s="430"/>
      <c r="J90" s="430"/>
      <c r="K90" s="430"/>
      <c r="M90" s="85"/>
      <c r="N90" s="85"/>
      <c r="O90" s="85"/>
    </row>
    <row r="91" spans="1:15" ht="12.75" customHeight="1">
      <c r="A91" s="468"/>
      <c r="B91" s="485"/>
      <c r="C91" s="478"/>
      <c r="D91" s="139" t="s">
        <v>352</v>
      </c>
      <c r="E91" s="430"/>
      <c r="F91" s="430"/>
      <c r="G91" s="430"/>
      <c r="H91" s="430"/>
      <c r="I91" s="430"/>
      <c r="J91" s="430"/>
      <c r="K91" s="430"/>
      <c r="M91" s="85"/>
      <c r="N91" s="85"/>
      <c r="O91" s="85"/>
    </row>
    <row r="92" spans="1:238" s="159" customFormat="1" ht="12.75" customHeight="1">
      <c r="A92" s="152"/>
      <c r="B92" s="152"/>
      <c r="C92" s="153"/>
      <c r="D92" s="153"/>
      <c r="E92" s="440"/>
      <c r="F92" s="440"/>
      <c r="G92" s="440"/>
      <c r="H92" s="440"/>
      <c r="I92" s="440"/>
      <c r="J92" s="440"/>
      <c r="K92" s="440"/>
      <c r="L92" s="155"/>
      <c r="M92" s="156"/>
      <c r="N92" s="156"/>
      <c r="O92" s="156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5"/>
      <c r="DG92" s="155"/>
      <c r="DH92" s="155"/>
      <c r="DI92" s="155"/>
      <c r="DJ92" s="155"/>
      <c r="DK92" s="155"/>
      <c r="DL92" s="155"/>
      <c r="DM92" s="155"/>
      <c r="DN92" s="155"/>
      <c r="DO92" s="155"/>
      <c r="DP92" s="155"/>
      <c r="DQ92" s="155"/>
      <c r="DR92" s="155"/>
      <c r="DS92" s="155"/>
      <c r="DT92" s="155"/>
      <c r="DU92" s="155"/>
      <c r="DV92" s="155"/>
      <c r="DW92" s="155"/>
      <c r="DX92" s="155"/>
      <c r="DY92" s="155"/>
      <c r="DZ92" s="155"/>
      <c r="EA92" s="155"/>
      <c r="EB92" s="155"/>
      <c r="EC92" s="155"/>
      <c r="ED92" s="155"/>
      <c r="EE92" s="155"/>
      <c r="EF92" s="155"/>
      <c r="EG92" s="155"/>
      <c r="EH92" s="155"/>
      <c r="EI92" s="155"/>
      <c r="EJ92" s="155"/>
      <c r="EK92" s="155"/>
      <c r="EL92" s="155"/>
      <c r="EM92" s="155"/>
      <c r="EN92" s="155"/>
      <c r="EO92" s="155"/>
      <c r="EP92" s="155"/>
      <c r="EQ92" s="155"/>
      <c r="ER92" s="155"/>
      <c r="ES92" s="155"/>
      <c r="ET92" s="155"/>
      <c r="EU92" s="155"/>
      <c r="EV92" s="155"/>
      <c r="EW92" s="155"/>
      <c r="EX92" s="155"/>
      <c r="EY92" s="155"/>
      <c r="EZ92" s="155"/>
      <c r="FA92" s="155"/>
      <c r="FB92" s="155"/>
      <c r="FC92" s="155"/>
      <c r="FD92" s="155"/>
      <c r="FE92" s="155"/>
      <c r="FF92" s="155"/>
      <c r="FG92" s="155"/>
      <c r="FH92" s="155"/>
      <c r="FI92" s="155"/>
      <c r="FJ92" s="155"/>
      <c r="FK92" s="155"/>
      <c r="FL92" s="155"/>
      <c r="FM92" s="155"/>
      <c r="FN92" s="155"/>
      <c r="FO92" s="155"/>
      <c r="FP92" s="155"/>
      <c r="FQ92" s="155"/>
      <c r="FR92" s="155"/>
      <c r="FS92" s="155"/>
      <c r="FT92" s="155"/>
      <c r="FU92" s="155"/>
      <c r="FV92" s="155"/>
      <c r="FW92" s="155"/>
      <c r="FX92" s="155"/>
      <c r="FY92" s="155"/>
      <c r="FZ92" s="155"/>
      <c r="GA92" s="155"/>
      <c r="GB92" s="155"/>
      <c r="GC92" s="155"/>
      <c r="GD92" s="155"/>
      <c r="GE92" s="155"/>
      <c r="GF92" s="155"/>
      <c r="GG92" s="155"/>
      <c r="GH92" s="155"/>
      <c r="GI92" s="155"/>
      <c r="GJ92" s="155"/>
      <c r="GK92" s="155"/>
      <c r="GL92" s="155"/>
      <c r="GM92" s="155"/>
      <c r="GN92" s="155"/>
      <c r="GO92" s="155"/>
      <c r="GP92" s="155"/>
      <c r="GQ92" s="155"/>
      <c r="GR92" s="155"/>
      <c r="GS92" s="155"/>
      <c r="GT92" s="155"/>
      <c r="GU92" s="155"/>
      <c r="GV92" s="155"/>
      <c r="GW92" s="155"/>
      <c r="GX92" s="155"/>
      <c r="GY92" s="155"/>
      <c r="GZ92" s="155"/>
      <c r="HA92" s="155"/>
      <c r="HB92" s="155"/>
      <c r="HC92" s="155"/>
      <c r="HD92" s="155"/>
      <c r="HE92" s="155"/>
      <c r="HF92" s="155"/>
      <c r="HG92" s="155"/>
      <c r="HH92" s="155"/>
      <c r="HI92" s="155"/>
      <c r="HJ92" s="155"/>
      <c r="HK92" s="155"/>
      <c r="HL92" s="155"/>
      <c r="HM92" s="155"/>
      <c r="HN92" s="155"/>
      <c r="HO92" s="155"/>
      <c r="HP92" s="155"/>
      <c r="HQ92" s="155"/>
      <c r="HR92" s="155"/>
      <c r="HS92" s="155"/>
      <c r="HT92" s="155"/>
      <c r="HU92" s="155"/>
      <c r="HV92" s="155"/>
      <c r="HW92" s="155"/>
      <c r="HX92" s="155"/>
      <c r="HY92" s="155"/>
      <c r="HZ92" s="155"/>
      <c r="IA92" s="155"/>
      <c r="IB92" s="155"/>
      <c r="IC92" s="155"/>
      <c r="ID92" s="155"/>
    </row>
    <row r="93" spans="1:238" s="159" customFormat="1" ht="12.75" customHeight="1">
      <c r="A93" s="153"/>
      <c r="B93" s="153"/>
      <c r="C93" s="153"/>
      <c r="D93" s="153"/>
      <c r="E93" s="438"/>
      <c r="F93" s="438"/>
      <c r="G93" s="438"/>
      <c r="H93" s="438"/>
      <c r="I93" s="438"/>
      <c r="J93" s="438"/>
      <c r="K93" s="438"/>
      <c r="L93" s="155"/>
      <c r="M93" s="156"/>
      <c r="N93" s="156"/>
      <c r="O93" s="156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DJ93" s="155"/>
      <c r="DK93" s="155"/>
      <c r="DL93" s="155"/>
      <c r="DM93" s="155"/>
      <c r="DN93" s="155"/>
      <c r="DO93" s="155"/>
      <c r="DP93" s="155"/>
      <c r="DQ93" s="155"/>
      <c r="DR93" s="155"/>
      <c r="DS93" s="155"/>
      <c r="DT93" s="155"/>
      <c r="DU93" s="155"/>
      <c r="DV93" s="155"/>
      <c r="DW93" s="155"/>
      <c r="DX93" s="155"/>
      <c r="DY93" s="155"/>
      <c r="DZ93" s="155"/>
      <c r="EA93" s="155"/>
      <c r="EB93" s="155"/>
      <c r="EC93" s="155"/>
      <c r="ED93" s="155"/>
      <c r="EE93" s="155"/>
      <c r="EF93" s="155"/>
      <c r="EG93" s="155"/>
      <c r="EH93" s="155"/>
      <c r="EI93" s="155"/>
      <c r="EJ93" s="155"/>
      <c r="EK93" s="155"/>
      <c r="EL93" s="155"/>
      <c r="EM93" s="155"/>
      <c r="EN93" s="155"/>
      <c r="EO93" s="155"/>
      <c r="EP93" s="155"/>
      <c r="EQ93" s="155"/>
      <c r="ER93" s="155"/>
      <c r="ES93" s="155"/>
      <c r="ET93" s="155"/>
      <c r="EU93" s="155"/>
      <c r="EV93" s="155"/>
      <c r="EW93" s="155"/>
      <c r="EX93" s="155"/>
      <c r="EY93" s="155"/>
      <c r="EZ93" s="155"/>
      <c r="FA93" s="155"/>
      <c r="FB93" s="155"/>
      <c r="FC93" s="155"/>
      <c r="FD93" s="155"/>
      <c r="FE93" s="155"/>
      <c r="FF93" s="155"/>
      <c r="FG93" s="155"/>
      <c r="FH93" s="155"/>
      <c r="FI93" s="155"/>
      <c r="FJ93" s="155"/>
      <c r="FK93" s="155"/>
      <c r="FL93" s="155"/>
      <c r="FM93" s="155"/>
      <c r="FN93" s="155"/>
      <c r="FO93" s="155"/>
      <c r="FP93" s="155"/>
      <c r="FQ93" s="155"/>
      <c r="FR93" s="155"/>
      <c r="FS93" s="155"/>
      <c r="FT93" s="155"/>
      <c r="FU93" s="155"/>
      <c r="FV93" s="155"/>
      <c r="FW93" s="155"/>
      <c r="FX93" s="155"/>
      <c r="FY93" s="155"/>
      <c r="FZ93" s="155"/>
      <c r="GA93" s="155"/>
      <c r="GB93" s="155"/>
      <c r="GC93" s="155"/>
      <c r="GD93" s="155"/>
      <c r="GE93" s="155"/>
      <c r="GF93" s="155"/>
      <c r="GG93" s="155"/>
      <c r="GH93" s="155"/>
      <c r="GI93" s="155"/>
      <c r="GJ93" s="155"/>
      <c r="GK93" s="155"/>
      <c r="GL93" s="155"/>
      <c r="GM93" s="155"/>
      <c r="GN93" s="155"/>
      <c r="GO93" s="155"/>
      <c r="GP93" s="155"/>
      <c r="GQ93" s="155"/>
      <c r="GR93" s="155"/>
      <c r="GS93" s="155"/>
      <c r="GT93" s="155"/>
      <c r="GU93" s="155"/>
      <c r="GV93" s="155"/>
      <c r="GW93" s="155"/>
      <c r="GX93" s="155"/>
      <c r="GY93" s="155"/>
      <c r="GZ93" s="155"/>
      <c r="HA93" s="155"/>
      <c r="HB93" s="155"/>
      <c r="HC93" s="155"/>
      <c r="HD93" s="155"/>
      <c r="HE93" s="155"/>
      <c r="HF93" s="155"/>
      <c r="HG93" s="155"/>
      <c r="HH93" s="155"/>
      <c r="HI93" s="155"/>
      <c r="HJ93" s="155"/>
      <c r="HK93" s="155"/>
      <c r="HL93" s="155"/>
      <c r="HM93" s="155"/>
      <c r="HN93" s="155"/>
      <c r="HO93" s="155"/>
      <c r="HP93" s="155"/>
      <c r="HQ93" s="155"/>
      <c r="HR93" s="155"/>
      <c r="HS93" s="155"/>
      <c r="HT93" s="155"/>
      <c r="HU93" s="155"/>
      <c r="HV93" s="155"/>
      <c r="HW93" s="155"/>
      <c r="HX93" s="155"/>
      <c r="HY93" s="155"/>
      <c r="HZ93" s="155"/>
      <c r="IA93" s="155"/>
      <c r="IB93" s="155"/>
      <c r="IC93" s="155"/>
      <c r="ID93" s="155"/>
    </row>
    <row r="94" spans="1:15" s="135" customFormat="1" ht="12.75" customHeight="1">
      <c r="A94" s="468" t="s">
        <v>376</v>
      </c>
      <c r="B94" s="483" t="s">
        <v>377</v>
      </c>
      <c r="C94" s="486" t="s">
        <v>349</v>
      </c>
      <c r="D94" s="487"/>
      <c r="E94" s="430"/>
      <c r="F94" s="430"/>
      <c r="G94" s="430"/>
      <c r="H94" s="430"/>
      <c r="I94" s="430"/>
      <c r="J94" s="430"/>
      <c r="K94" s="430"/>
      <c r="M94" s="85"/>
      <c r="N94" s="85"/>
      <c r="O94" s="85"/>
    </row>
    <row r="95" spans="1:15" ht="12.75" customHeight="1">
      <c r="A95" s="468"/>
      <c r="B95" s="484"/>
      <c r="C95" s="486" t="s">
        <v>350</v>
      </c>
      <c r="D95" s="487"/>
      <c r="E95" s="430"/>
      <c r="F95" s="430"/>
      <c r="G95" s="430"/>
      <c r="H95" s="430"/>
      <c r="I95" s="430"/>
      <c r="J95" s="430"/>
      <c r="K95" s="430"/>
      <c r="M95" s="85"/>
      <c r="N95" s="85"/>
      <c r="O95" s="85"/>
    </row>
    <row r="96" spans="1:15" ht="12.75" customHeight="1">
      <c r="A96" s="468"/>
      <c r="B96" s="484"/>
      <c r="C96" s="488" t="s">
        <v>351</v>
      </c>
      <c r="D96" s="139" t="s">
        <v>329</v>
      </c>
      <c r="E96" s="430"/>
      <c r="F96" s="430"/>
      <c r="G96" s="430"/>
      <c r="H96" s="430"/>
      <c r="I96" s="430"/>
      <c r="J96" s="430"/>
      <c r="K96" s="430"/>
      <c r="M96" s="85"/>
      <c r="N96" s="85"/>
      <c r="O96" s="85"/>
    </row>
    <row r="97" spans="1:15" ht="12.75" customHeight="1">
      <c r="A97" s="468"/>
      <c r="B97" s="485"/>
      <c r="C97" s="478"/>
      <c r="D97" s="139" t="s">
        <v>352</v>
      </c>
      <c r="E97" s="430"/>
      <c r="F97" s="430"/>
      <c r="G97" s="430"/>
      <c r="H97" s="430"/>
      <c r="I97" s="430"/>
      <c r="J97" s="430"/>
      <c r="K97" s="430"/>
      <c r="M97" s="85"/>
      <c r="N97" s="85"/>
      <c r="O97" s="85"/>
    </row>
    <row r="98" spans="1:238" s="159" customFormat="1" ht="12.75" customHeight="1">
      <c r="A98" s="152"/>
      <c r="B98" s="152"/>
      <c r="C98" s="153"/>
      <c r="D98" s="153"/>
      <c r="E98" s="440"/>
      <c r="F98" s="440"/>
      <c r="G98" s="440"/>
      <c r="H98" s="440"/>
      <c r="I98" s="440"/>
      <c r="J98" s="440"/>
      <c r="K98" s="440"/>
      <c r="L98" s="155"/>
      <c r="M98" s="156"/>
      <c r="N98" s="156"/>
      <c r="O98" s="156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5"/>
      <c r="EN98" s="155"/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5"/>
      <c r="FC98" s="155"/>
      <c r="FD98" s="155"/>
      <c r="FE98" s="155"/>
      <c r="FF98" s="155"/>
      <c r="FG98" s="155"/>
      <c r="FH98" s="155"/>
      <c r="FI98" s="155"/>
      <c r="FJ98" s="155"/>
      <c r="FK98" s="155"/>
      <c r="FL98" s="155"/>
      <c r="FM98" s="155"/>
      <c r="FN98" s="155"/>
      <c r="FO98" s="155"/>
      <c r="FP98" s="155"/>
      <c r="FQ98" s="155"/>
      <c r="FR98" s="155"/>
      <c r="FS98" s="155"/>
      <c r="FT98" s="155"/>
      <c r="FU98" s="155"/>
      <c r="FV98" s="155"/>
      <c r="FW98" s="155"/>
      <c r="FX98" s="155"/>
      <c r="FY98" s="155"/>
      <c r="FZ98" s="155"/>
      <c r="GA98" s="155"/>
      <c r="GB98" s="155"/>
      <c r="GC98" s="155"/>
      <c r="GD98" s="155"/>
      <c r="GE98" s="155"/>
      <c r="GF98" s="155"/>
      <c r="GG98" s="155"/>
      <c r="GH98" s="155"/>
      <c r="GI98" s="155"/>
      <c r="GJ98" s="155"/>
      <c r="GK98" s="155"/>
      <c r="GL98" s="155"/>
      <c r="GM98" s="155"/>
      <c r="GN98" s="155"/>
      <c r="GO98" s="155"/>
      <c r="GP98" s="155"/>
      <c r="GQ98" s="155"/>
      <c r="GR98" s="155"/>
      <c r="GS98" s="155"/>
      <c r="GT98" s="155"/>
      <c r="GU98" s="155"/>
      <c r="GV98" s="155"/>
      <c r="GW98" s="155"/>
      <c r="GX98" s="155"/>
      <c r="GY98" s="155"/>
      <c r="GZ98" s="155"/>
      <c r="HA98" s="155"/>
      <c r="HB98" s="155"/>
      <c r="HC98" s="155"/>
      <c r="HD98" s="155"/>
      <c r="HE98" s="155"/>
      <c r="HF98" s="155"/>
      <c r="HG98" s="155"/>
      <c r="HH98" s="155"/>
      <c r="HI98" s="155"/>
      <c r="HJ98" s="155"/>
      <c r="HK98" s="155"/>
      <c r="HL98" s="155"/>
      <c r="HM98" s="155"/>
      <c r="HN98" s="155"/>
      <c r="HO98" s="155"/>
      <c r="HP98" s="155"/>
      <c r="HQ98" s="155"/>
      <c r="HR98" s="155"/>
      <c r="HS98" s="155"/>
      <c r="HT98" s="155"/>
      <c r="HU98" s="155"/>
      <c r="HV98" s="155"/>
      <c r="HW98" s="155"/>
      <c r="HX98" s="155"/>
      <c r="HY98" s="155"/>
      <c r="HZ98" s="155"/>
      <c r="IA98" s="155"/>
      <c r="IB98" s="155"/>
      <c r="IC98" s="155"/>
      <c r="ID98" s="155"/>
    </row>
    <row r="99" spans="1:238" s="159" customFormat="1" ht="12.75" customHeight="1">
      <c r="A99" s="153"/>
      <c r="B99" s="153"/>
      <c r="C99" s="153"/>
      <c r="D99" s="153"/>
      <c r="E99" s="438"/>
      <c r="F99" s="438"/>
      <c r="G99" s="438"/>
      <c r="H99" s="438"/>
      <c r="I99" s="438"/>
      <c r="J99" s="438"/>
      <c r="K99" s="438"/>
      <c r="L99" s="155"/>
      <c r="M99" s="156"/>
      <c r="N99" s="156"/>
      <c r="O99" s="156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5"/>
      <c r="FC99" s="155"/>
      <c r="FD99" s="155"/>
      <c r="FE99" s="155"/>
      <c r="FF99" s="155"/>
      <c r="FG99" s="155"/>
      <c r="FH99" s="155"/>
      <c r="FI99" s="155"/>
      <c r="FJ99" s="155"/>
      <c r="FK99" s="155"/>
      <c r="FL99" s="155"/>
      <c r="FM99" s="155"/>
      <c r="FN99" s="155"/>
      <c r="FO99" s="155"/>
      <c r="FP99" s="155"/>
      <c r="FQ99" s="155"/>
      <c r="FR99" s="155"/>
      <c r="FS99" s="155"/>
      <c r="FT99" s="155"/>
      <c r="FU99" s="155"/>
      <c r="FV99" s="155"/>
      <c r="FW99" s="155"/>
      <c r="FX99" s="155"/>
      <c r="FY99" s="155"/>
      <c r="FZ99" s="155"/>
      <c r="GA99" s="155"/>
      <c r="GB99" s="155"/>
      <c r="GC99" s="155"/>
      <c r="GD99" s="155"/>
      <c r="GE99" s="155"/>
      <c r="GF99" s="155"/>
      <c r="GG99" s="155"/>
      <c r="GH99" s="155"/>
      <c r="GI99" s="155"/>
      <c r="GJ99" s="155"/>
      <c r="GK99" s="155"/>
      <c r="GL99" s="155"/>
      <c r="GM99" s="155"/>
      <c r="GN99" s="155"/>
      <c r="GO99" s="155"/>
      <c r="GP99" s="155"/>
      <c r="GQ99" s="155"/>
      <c r="GR99" s="155"/>
      <c r="GS99" s="155"/>
      <c r="GT99" s="155"/>
      <c r="GU99" s="155"/>
      <c r="GV99" s="155"/>
      <c r="GW99" s="155"/>
      <c r="GX99" s="155"/>
      <c r="GY99" s="155"/>
      <c r="GZ99" s="155"/>
      <c r="HA99" s="155"/>
      <c r="HB99" s="155"/>
      <c r="HC99" s="155"/>
      <c r="HD99" s="155"/>
      <c r="HE99" s="155"/>
      <c r="HF99" s="155"/>
      <c r="HG99" s="155"/>
      <c r="HH99" s="155"/>
      <c r="HI99" s="155"/>
      <c r="HJ99" s="155"/>
      <c r="HK99" s="155"/>
      <c r="HL99" s="155"/>
      <c r="HM99" s="155"/>
      <c r="HN99" s="155"/>
      <c r="HO99" s="155"/>
      <c r="HP99" s="155"/>
      <c r="HQ99" s="155"/>
      <c r="HR99" s="155"/>
      <c r="HS99" s="155"/>
      <c r="HT99" s="155"/>
      <c r="HU99" s="155"/>
      <c r="HV99" s="155"/>
      <c r="HW99" s="155"/>
      <c r="HX99" s="155"/>
      <c r="HY99" s="155"/>
      <c r="HZ99" s="155"/>
      <c r="IA99" s="155"/>
      <c r="IB99" s="155"/>
      <c r="IC99" s="155"/>
      <c r="ID99" s="155"/>
    </row>
    <row r="100" spans="1:15" s="135" customFormat="1" ht="12.75" customHeight="1">
      <c r="A100" s="468" t="s">
        <v>378</v>
      </c>
      <c r="B100" s="483" t="s">
        <v>377</v>
      </c>
      <c r="C100" s="486" t="s">
        <v>349</v>
      </c>
      <c r="D100" s="487"/>
      <c r="E100" s="430"/>
      <c r="F100" s="430"/>
      <c r="G100" s="430"/>
      <c r="H100" s="430"/>
      <c r="I100" s="430"/>
      <c r="J100" s="430"/>
      <c r="K100" s="430"/>
      <c r="M100" s="85"/>
      <c r="N100" s="85"/>
      <c r="O100" s="85"/>
    </row>
    <row r="101" spans="1:15" ht="12.75" customHeight="1">
      <c r="A101" s="468"/>
      <c r="B101" s="484"/>
      <c r="C101" s="486" t="s">
        <v>350</v>
      </c>
      <c r="D101" s="487"/>
      <c r="E101" s="430"/>
      <c r="F101" s="430"/>
      <c r="G101" s="430"/>
      <c r="H101" s="430"/>
      <c r="I101" s="430"/>
      <c r="J101" s="430"/>
      <c r="K101" s="430"/>
      <c r="M101" s="85"/>
      <c r="N101" s="85"/>
      <c r="O101" s="85"/>
    </row>
    <row r="102" spans="1:15" ht="12.75" customHeight="1">
      <c r="A102" s="468"/>
      <c r="B102" s="484"/>
      <c r="C102" s="488" t="s">
        <v>351</v>
      </c>
      <c r="D102" s="139" t="s">
        <v>329</v>
      </c>
      <c r="E102" s="430"/>
      <c r="F102" s="430"/>
      <c r="G102" s="430"/>
      <c r="H102" s="430"/>
      <c r="I102" s="430"/>
      <c r="J102" s="430"/>
      <c r="K102" s="430"/>
      <c r="M102" s="85"/>
      <c r="N102" s="85"/>
      <c r="O102" s="85"/>
    </row>
    <row r="103" spans="1:15" ht="12.75" customHeight="1">
      <c r="A103" s="468"/>
      <c r="B103" s="485"/>
      <c r="C103" s="478"/>
      <c r="D103" s="139" t="s">
        <v>352</v>
      </c>
      <c r="E103" s="430"/>
      <c r="F103" s="430"/>
      <c r="G103" s="430"/>
      <c r="H103" s="430"/>
      <c r="I103" s="430"/>
      <c r="J103" s="430"/>
      <c r="K103" s="430"/>
      <c r="M103" s="85"/>
      <c r="N103" s="85"/>
      <c r="O103" s="85"/>
    </row>
    <row r="104" spans="1:238" s="159" customFormat="1" ht="12.75" customHeight="1">
      <c r="A104" s="152"/>
      <c r="B104" s="152"/>
      <c r="C104" s="153"/>
      <c r="D104" s="153"/>
      <c r="E104" s="440"/>
      <c r="F104" s="440"/>
      <c r="G104" s="440"/>
      <c r="H104" s="440"/>
      <c r="I104" s="440"/>
      <c r="J104" s="440"/>
      <c r="K104" s="440"/>
      <c r="L104" s="155"/>
      <c r="M104" s="156"/>
      <c r="N104" s="156"/>
      <c r="O104" s="156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/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55"/>
      <c r="FL104" s="155"/>
      <c r="FM104" s="155"/>
      <c r="FN104" s="155"/>
      <c r="FO104" s="155"/>
      <c r="FP104" s="155"/>
      <c r="FQ104" s="155"/>
      <c r="FR104" s="155"/>
      <c r="FS104" s="155"/>
      <c r="FT104" s="155"/>
      <c r="FU104" s="155"/>
      <c r="FV104" s="155"/>
      <c r="FW104" s="155"/>
      <c r="FX104" s="155"/>
      <c r="FY104" s="155"/>
      <c r="FZ104" s="155"/>
      <c r="GA104" s="155"/>
      <c r="GB104" s="155"/>
      <c r="GC104" s="155"/>
      <c r="GD104" s="155"/>
      <c r="GE104" s="155"/>
      <c r="GF104" s="155"/>
      <c r="GG104" s="155"/>
      <c r="GH104" s="155"/>
      <c r="GI104" s="155"/>
      <c r="GJ104" s="155"/>
      <c r="GK104" s="155"/>
      <c r="GL104" s="155"/>
      <c r="GM104" s="155"/>
      <c r="GN104" s="155"/>
      <c r="GO104" s="155"/>
      <c r="GP104" s="155"/>
      <c r="GQ104" s="155"/>
      <c r="GR104" s="155"/>
      <c r="GS104" s="155"/>
      <c r="GT104" s="155"/>
      <c r="GU104" s="155"/>
      <c r="GV104" s="155"/>
      <c r="GW104" s="155"/>
      <c r="GX104" s="155"/>
      <c r="GY104" s="155"/>
      <c r="GZ104" s="155"/>
      <c r="HA104" s="155"/>
      <c r="HB104" s="155"/>
      <c r="HC104" s="155"/>
      <c r="HD104" s="155"/>
      <c r="HE104" s="155"/>
      <c r="HF104" s="155"/>
      <c r="HG104" s="155"/>
      <c r="HH104" s="155"/>
      <c r="HI104" s="155"/>
      <c r="HJ104" s="155"/>
      <c r="HK104" s="155"/>
      <c r="HL104" s="155"/>
      <c r="HM104" s="155"/>
      <c r="HN104" s="155"/>
      <c r="HO104" s="155"/>
      <c r="HP104" s="155"/>
      <c r="HQ104" s="155"/>
      <c r="HR104" s="155"/>
      <c r="HS104" s="155"/>
      <c r="HT104" s="155"/>
      <c r="HU104" s="155"/>
      <c r="HV104" s="155"/>
      <c r="HW104" s="155"/>
      <c r="HX104" s="155"/>
      <c r="HY104" s="155"/>
      <c r="HZ104" s="155"/>
      <c r="IA104" s="155"/>
      <c r="IB104" s="155"/>
      <c r="IC104" s="155"/>
      <c r="ID104" s="155"/>
    </row>
    <row r="105" spans="1:238" s="159" customFormat="1" ht="12.75" customHeight="1">
      <c r="A105" s="153"/>
      <c r="B105" s="153"/>
      <c r="C105" s="153"/>
      <c r="D105" s="153"/>
      <c r="E105" s="438"/>
      <c r="F105" s="438"/>
      <c r="G105" s="438"/>
      <c r="H105" s="438"/>
      <c r="I105" s="438"/>
      <c r="J105" s="438"/>
      <c r="K105" s="438"/>
      <c r="L105" s="155"/>
      <c r="M105" s="156"/>
      <c r="N105" s="156"/>
      <c r="O105" s="156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5"/>
      <c r="DY105" s="155"/>
      <c r="DZ105" s="155"/>
      <c r="EA105" s="155"/>
      <c r="EB105" s="155"/>
      <c r="EC105" s="155"/>
      <c r="ED105" s="155"/>
      <c r="EE105" s="155"/>
      <c r="EF105" s="155"/>
      <c r="EG105" s="155"/>
      <c r="EH105" s="155"/>
      <c r="EI105" s="155"/>
      <c r="EJ105" s="155"/>
      <c r="EK105" s="155"/>
      <c r="EL105" s="155"/>
      <c r="EM105" s="155"/>
      <c r="EN105" s="155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55"/>
      <c r="FG105" s="155"/>
      <c r="FH105" s="155"/>
      <c r="FI105" s="155"/>
      <c r="FJ105" s="155"/>
      <c r="FK105" s="155"/>
      <c r="FL105" s="155"/>
      <c r="FM105" s="155"/>
      <c r="FN105" s="155"/>
      <c r="FO105" s="155"/>
      <c r="FP105" s="155"/>
      <c r="FQ105" s="155"/>
      <c r="FR105" s="155"/>
      <c r="FS105" s="155"/>
      <c r="FT105" s="155"/>
      <c r="FU105" s="155"/>
      <c r="FV105" s="155"/>
      <c r="FW105" s="155"/>
      <c r="FX105" s="155"/>
      <c r="FY105" s="155"/>
      <c r="FZ105" s="155"/>
      <c r="GA105" s="155"/>
      <c r="GB105" s="155"/>
      <c r="GC105" s="155"/>
      <c r="GD105" s="155"/>
      <c r="GE105" s="155"/>
      <c r="GF105" s="155"/>
      <c r="GG105" s="155"/>
      <c r="GH105" s="155"/>
      <c r="GI105" s="155"/>
      <c r="GJ105" s="155"/>
      <c r="GK105" s="155"/>
      <c r="GL105" s="155"/>
      <c r="GM105" s="155"/>
      <c r="GN105" s="155"/>
      <c r="GO105" s="155"/>
      <c r="GP105" s="155"/>
      <c r="GQ105" s="155"/>
      <c r="GR105" s="155"/>
      <c r="GS105" s="155"/>
      <c r="GT105" s="155"/>
      <c r="GU105" s="155"/>
      <c r="GV105" s="155"/>
      <c r="GW105" s="155"/>
      <c r="GX105" s="155"/>
      <c r="GY105" s="155"/>
      <c r="GZ105" s="155"/>
      <c r="HA105" s="155"/>
      <c r="HB105" s="155"/>
      <c r="HC105" s="155"/>
      <c r="HD105" s="155"/>
      <c r="HE105" s="155"/>
      <c r="HF105" s="155"/>
      <c r="HG105" s="155"/>
      <c r="HH105" s="155"/>
      <c r="HI105" s="155"/>
      <c r="HJ105" s="155"/>
      <c r="HK105" s="155"/>
      <c r="HL105" s="155"/>
      <c r="HM105" s="155"/>
      <c r="HN105" s="155"/>
      <c r="HO105" s="155"/>
      <c r="HP105" s="155"/>
      <c r="HQ105" s="155"/>
      <c r="HR105" s="155"/>
      <c r="HS105" s="155"/>
      <c r="HT105" s="155"/>
      <c r="HU105" s="155"/>
      <c r="HV105" s="155"/>
      <c r="HW105" s="155"/>
      <c r="HX105" s="155"/>
      <c r="HY105" s="155"/>
      <c r="HZ105" s="155"/>
      <c r="IA105" s="155"/>
      <c r="IB105" s="155"/>
      <c r="IC105" s="155"/>
      <c r="ID105" s="155"/>
    </row>
    <row r="106" spans="1:15" s="135" customFormat="1" ht="12.75" customHeight="1">
      <c r="A106" s="468" t="s">
        <v>379</v>
      </c>
      <c r="B106" s="483" t="s">
        <v>380</v>
      </c>
      <c r="C106" s="486" t="s">
        <v>349</v>
      </c>
      <c r="D106" s="487"/>
      <c r="E106" s="430"/>
      <c r="F106" s="430"/>
      <c r="G106" s="430"/>
      <c r="H106" s="430"/>
      <c r="I106" s="430"/>
      <c r="J106" s="430"/>
      <c r="K106" s="430"/>
      <c r="M106" s="85"/>
      <c r="N106" s="85"/>
      <c r="O106" s="85"/>
    </row>
    <row r="107" spans="1:15" ht="12.75" customHeight="1">
      <c r="A107" s="468"/>
      <c r="B107" s="484"/>
      <c r="C107" s="486" t="s">
        <v>350</v>
      </c>
      <c r="D107" s="487"/>
      <c r="E107" s="430"/>
      <c r="F107" s="430"/>
      <c r="G107" s="430"/>
      <c r="H107" s="430"/>
      <c r="I107" s="430"/>
      <c r="J107" s="430"/>
      <c r="K107" s="430"/>
      <c r="M107" s="85"/>
      <c r="N107" s="85"/>
      <c r="O107" s="85"/>
    </row>
    <row r="108" spans="1:15" ht="12.75" customHeight="1">
      <c r="A108" s="468"/>
      <c r="B108" s="484"/>
      <c r="C108" s="488" t="s">
        <v>351</v>
      </c>
      <c r="D108" s="139" t="s">
        <v>329</v>
      </c>
      <c r="E108" s="430"/>
      <c r="F108" s="430"/>
      <c r="G108" s="430"/>
      <c r="H108" s="430"/>
      <c r="I108" s="430"/>
      <c r="J108" s="430"/>
      <c r="K108" s="430"/>
      <c r="M108" s="85"/>
      <c r="N108" s="85"/>
      <c r="O108" s="85"/>
    </row>
    <row r="109" spans="1:15" ht="12.75" customHeight="1">
      <c r="A109" s="468"/>
      <c r="B109" s="485"/>
      <c r="C109" s="478"/>
      <c r="D109" s="139" t="s">
        <v>352</v>
      </c>
      <c r="E109" s="430"/>
      <c r="F109" s="430"/>
      <c r="G109" s="430"/>
      <c r="H109" s="430"/>
      <c r="I109" s="430"/>
      <c r="J109" s="430"/>
      <c r="K109" s="430"/>
      <c r="M109" s="85"/>
      <c r="N109" s="85"/>
      <c r="O109" s="85"/>
    </row>
    <row r="110" spans="1:238" s="159" customFormat="1" ht="12.75" customHeight="1">
      <c r="A110" s="152"/>
      <c r="B110" s="152"/>
      <c r="C110" s="153"/>
      <c r="D110" s="153"/>
      <c r="E110" s="440"/>
      <c r="F110" s="440"/>
      <c r="G110" s="440"/>
      <c r="H110" s="440"/>
      <c r="I110" s="440"/>
      <c r="J110" s="440"/>
      <c r="K110" s="440"/>
      <c r="L110" s="155"/>
      <c r="M110" s="156"/>
      <c r="N110" s="156"/>
      <c r="O110" s="156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5"/>
      <c r="DY110" s="155"/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55"/>
      <c r="FG110" s="155"/>
      <c r="FH110" s="155"/>
      <c r="FI110" s="155"/>
      <c r="FJ110" s="155"/>
      <c r="FK110" s="155"/>
      <c r="FL110" s="155"/>
      <c r="FM110" s="155"/>
      <c r="FN110" s="155"/>
      <c r="FO110" s="155"/>
      <c r="FP110" s="155"/>
      <c r="FQ110" s="155"/>
      <c r="FR110" s="155"/>
      <c r="FS110" s="155"/>
      <c r="FT110" s="155"/>
      <c r="FU110" s="155"/>
      <c r="FV110" s="155"/>
      <c r="FW110" s="155"/>
      <c r="FX110" s="155"/>
      <c r="FY110" s="155"/>
      <c r="FZ110" s="155"/>
      <c r="GA110" s="155"/>
      <c r="GB110" s="155"/>
      <c r="GC110" s="155"/>
      <c r="GD110" s="155"/>
      <c r="GE110" s="155"/>
      <c r="GF110" s="155"/>
      <c r="GG110" s="155"/>
      <c r="GH110" s="155"/>
      <c r="GI110" s="155"/>
      <c r="GJ110" s="155"/>
      <c r="GK110" s="155"/>
      <c r="GL110" s="155"/>
      <c r="GM110" s="155"/>
      <c r="GN110" s="155"/>
      <c r="GO110" s="155"/>
      <c r="GP110" s="155"/>
      <c r="GQ110" s="155"/>
      <c r="GR110" s="155"/>
      <c r="GS110" s="155"/>
      <c r="GT110" s="155"/>
      <c r="GU110" s="155"/>
      <c r="GV110" s="155"/>
      <c r="GW110" s="155"/>
      <c r="GX110" s="155"/>
      <c r="GY110" s="155"/>
      <c r="GZ110" s="155"/>
      <c r="HA110" s="155"/>
      <c r="HB110" s="155"/>
      <c r="HC110" s="155"/>
      <c r="HD110" s="155"/>
      <c r="HE110" s="155"/>
      <c r="HF110" s="155"/>
      <c r="HG110" s="155"/>
      <c r="HH110" s="155"/>
      <c r="HI110" s="155"/>
      <c r="HJ110" s="155"/>
      <c r="HK110" s="155"/>
      <c r="HL110" s="155"/>
      <c r="HM110" s="155"/>
      <c r="HN110" s="155"/>
      <c r="HO110" s="155"/>
      <c r="HP110" s="155"/>
      <c r="HQ110" s="155"/>
      <c r="HR110" s="155"/>
      <c r="HS110" s="155"/>
      <c r="HT110" s="155"/>
      <c r="HU110" s="155"/>
      <c r="HV110" s="155"/>
      <c r="HW110" s="155"/>
      <c r="HX110" s="155"/>
      <c r="HY110" s="155"/>
      <c r="HZ110" s="155"/>
      <c r="IA110" s="155"/>
      <c r="IB110" s="155"/>
      <c r="IC110" s="155"/>
      <c r="ID110" s="155"/>
    </row>
    <row r="111" spans="1:238" s="159" customFormat="1" ht="12.75" customHeight="1">
      <c r="A111" s="153"/>
      <c r="B111" s="153"/>
      <c r="C111" s="153"/>
      <c r="D111" s="153"/>
      <c r="E111" s="438"/>
      <c r="F111" s="438"/>
      <c r="G111" s="438"/>
      <c r="H111" s="438"/>
      <c r="I111" s="438"/>
      <c r="J111" s="438"/>
      <c r="K111" s="438"/>
      <c r="L111" s="155"/>
      <c r="M111" s="156"/>
      <c r="N111" s="156"/>
      <c r="O111" s="156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  <c r="FL111" s="155"/>
      <c r="FM111" s="155"/>
      <c r="FN111" s="155"/>
      <c r="FO111" s="155"/>
      <c r="FP111" s="155"/>
      <c r="FQ111" s="155"/>
      <c r="FR111" s="155"/>
      <c r="FS111" s="155"/>
      <c r="FT111" s="155"/>
      <c r="FU111" s="155"/>
      <c r="FV111" s="155"/>
      <c r="FW111" s="155"/>
      <c r="FX111" s="155"/>
      <c r="FY111" s="155"/>
      <c r="FZ111" s="155"/>
      <c r="GA111" s="155"/>
      <c r="GB111" s="155"/>
      <c r="GC111" s="155"/>
      <c r="GD111" s="155"/>
      <c r="GE111" s="155"/>
      <c r="GF111" s="155"/>
      <c r="GG111" s="155"/>
      <c r="GH111" s="155"/>
      <c r="GI111" s="155"/>
      <c r="GJ111" s="155"/>
      <c r="GK111" s="155"/>
      <c r="GL111" s="155"/>
      <c r="GM111" s="155"/>
      <c r="GN111" s="155"/>
      <c r="GO111" s="155"/>
      <c r="GP111" s="155"/>
      <c r="GQ111" s="155"/>
      <c r="GR111" s="155"/>
      <c r="GS111" s="155"/>
      <c r="GT111" s="155"/>
      <c r="GU111" s="155"/>
      <c r="GV111" s="155"/>
      <c r="GW111" s="155"/>
      <c r="GX111" s="155"/>
      <c r="GY111" s="155"/>
      <c r="GZ111" s="155"/>
      <c r="HA111" s="155"/>
      <c r="HB111" s="155"/>
      <c r="HC111" s="155"/>
      <c r="HD111" s="155"/>
      <c r="HE111" s="155"/>
      <c r="HF111" s="155"/>
      <c r="HG111" s="155"/>
      <c r="HH111" s="155"/>
      <c r="HI111" s="155"/>
      <c r="HJ111" s="155"/>
      <c r="HK111" s="155"/>
      <c r="HL111" s="155"/>
      <c r="HM111" s="155"/>
      <c r="HN111" s="155"/>
      <c r="HO111" s="155"/>
      <c r="HP111" s="155"/>
      <c r="HQ111" s="155"/>
      <c r="HR111" s="155"/>
      <c r="HS111" s="155"/>
      <c r="HT111" s="155"/>
      <c r="HU111" s="155"/>
      <c r="HV111" s="155"/>
      <c r="HW111" s="155"/>
      <c r="HX111" s="155"/>
      <c r="HY111" s="155"/>
      <c r="HZ111" s="155"/>
      <c r="IA111" s="155"/>
      <c r="IB111" s="155"/>
      <c r="IC111" s="155"/>
      <c r="ID111" s="155"/>
    </row>
    <row r="112" spans="1:15" s="135" customFormat="1" ht="12.75" customHeight="1">
      <c r="A112" s="468" t="s">
        <v>381</v>
      </c>
      <c r="B112" s="483" t="s">
        <v>380</v>
      </c>
      <c r="C112" s="486" t="s">
        <v>349</v>
      </c>
      <c r="D112" s="487"/>
      <c r="E112" s="430"/>
      <c r="F112" s="430"/>
      <c r="G112" s="430"/>
      <c r="H112" s="430"/>
      <c r="I112" s="430"/>
      <c r="J112" s="430"/>
      <c r="K112" s="430"/>
      <c r="M112" s="85"/>
      <c r="N112" s="85"/>
      <c r="O112" s="85"/>
    </row>
    <row r="113" spans="1:15" ht="12.75" customHeight="1">
      <c r="A113" s="468"/>
      <c r="B113" s="484"/>
      <c r="C113" s="486" t="s">
        <v>350</v>
      </c>
      <c r="D113" s="487"/>
      <c r="E113" s="430"/>
      <c r="F113" s="430"/>
      <c r="G113" s="430"/>
      <c r="H113" s="430"/>
      <c r="I113" s="430"/>
      <c r="J113" s="430"/>
      <c r="K113" s="430"/>
      <c r="M113" s="85"/>
      <c r="N113" s="85"/>
      <c r="O113" s="85"/>
    </row>
    <row r="114" spans="1:15" ht="12.75" customHeight="1">
      <c r="A114" s="468"/>
      <c r="B114" s="484"/>
      <c r="C114" s="488" t="s">
        <v>351</v>
      </c>
      <c r="D114" s="139" t="s">
        <v>329</v>
      </c>
      <c r="E114" s="430"/>
      <c r="F114" s="430"/>
      <c r="G114" s="430"/>
      <c r="H114" s="430"/>
      <c r="I114" s="430"/>
      <c r="J114" s="430"/>
      <c r="K114" s="430"/>
      <c r="M114" s="85"/>
      <c r="N114" s="85"/>
      <c r="O114" s="85"/>
    </row>
    <row r="115" spans="1:15" ht="12.75" customHeight="1">
      <c r="A115" s="468"/>
      <c r="B115" s="485"/>
      <c r="C115" s="478"/>
      <c r="D115" s="139" t="s">
        <v>352</v>
      </c>
      <c r="E115" s="430"/>
      <c r="F115" s="430"/>
      <c r="G115" s="430"/>
      <c r="H115" s="430"/>
      <c r="I115" s="430"/>
      <c r="J115" s="430"/>
      <c r="K115" s="430"/>
      <c r="M115" s="85"/>
      <c r="N115" s="85"/>
      <c r="O115" s="85"/>
    </row>
    <row r="116" spans="1:238" s="159" customFormat="1" ht="12.75" customHeight="1">
      <c r="A116" s="152"/>
      <c r="B116" s="152"/>
      <c r="C116" s="153"/>
      <c r="D116" s="153"/>
      <c r="E116" s="440"/>
      <c r="F116" s="440"/>
      <c r="G116" s="440"/>
      <c r="H116" s="440"/>
      <c r="I116" s="440"/>
      <c r="J116" s="440"/>
      <c r="K116" s="440"/>
      <c r="L116" s="155"/>
      <c r="M116" s="156"/>
      <c r="N116" s="156"/>
      <c r="O116" s="156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5"/>
      <c r="DE116" s="155"/>
      <c r="DF116" s="155"/>
      <c r="DG116" s="155"/>
      <c r="DH116" s="155"/>
      <c r="DI116" s="155"/>
      <c r="DJ116" s="155"/>
      <c r="DK116" s="155"/>
      <c r="DL116" s="155"/>
      <c r="DM116" s="155"/>
      <c r="DN116" s="155"/>
      <c r="DO116" s="155"/>
      <c r="DP116" s="155"/>
      <c r="DQ116" s="155"/>
      <c r="DR116" s="155"/>
      <c r="DS116" s="155"/>
      <c r="DT116" s="155"/>
      <c r="DU116" s="155"/>
      <c r="DV116" s="155"/>
      <c r="DW116" s="155"/>
      <c r="DX116" s="155"/>
      <c r="DY116" s="155"/>
      <c r="DZ116" s="155"/>
      <c r="EA116" s="155"/>
      <c r="EB116" s="155"/>
      <c r="EC116" s="155"/>
      <c r="ED116" s="155"/>
      <c r="EE116" s="155"/>
      <c r="EF116" s="155"/>
      <c r="EG116" s="155"/>
      <c r="EH116" s="155"/>
      <c r="EI116" s="155"/>
      <c r="EJ116" s="155"/>
      <c r="EK116" s="155"/>
      <c r="EL116" s="155"/>
      <c r="EM116" s="155"/>
      <c r="EN116" s="155"/>
      <c r="EO116" s="155"/>
      <c r="EP116" s="155"/>
      <c r="EQ116" s="155"/>
      <c r="ER116" s="155"/>
      <c r="ES116" s="155"/>
      <c r="ET116" s="155"/>
      <c r="EU116" s="155"/>
      <c r="EV116" s="155"/>
      <c r="EW116" s="155"/>
      <c r="EX116" s="155"/>
      <c r="EY116" s="155"/>
      <c r="EZ116" s="155"/>
      <c r="FA116" s="155"/>
      <c r="FB116" s="155"/>
      <c r="FC116" s="155"/>
      <c r="FD116" s="155"/>
      <c r="FE116" s="155"/>
      <c r="FF116" s="155"/>
      <c r="FG116" s="155"/>
      <c r="FH116" s="155"/>
      <c r="FI116" s="155"/>
      <c r="FJ116" s="155"/>
      <c r="FK116" s="155"/>
      <c r="FL116" s="155"/>
      <c r="FM116" s="155"/>
      <c r="FN116" s="155"/>
      <c r="FO116" s="155"/>
      <c r="FP116" s="155"/>
      <c r="FQ116" s="155"/>
      <c r="FR116" s="155"/>
      <c r="FS116" s="155"/>
      <c r="FT116" s="155"/>
      <c r="FU116" s="155"/>
      <c r="FV116" s="155"/>
      <c r="FW116" s="155"/>
      <c r="FX116" s="155"/>
      <c r="FY116" s="155"/>
      <c r="FZ116" s="155"/>
      <c r="GA116" s="155"/>
      <c r="GB116" s="155"/>
      <c r="GC116" s="155"/>
      <c r="GD116" s="155"/>
      <c r="GE116" s="155"/>
      <c r="GF116" s="155"/>
      <c r="GG116" s="155"/>
      <c r="GH116" s="155"/>
      <c r="GI116" s="155"/>
      <c r="GJ116" s="155"/>
      <c r="GK116" s="155"/>
      <c r="GL116" s="155"/>
      <c r="GM116" s="155"/>
      <c r="GN116" s="155"/>
      <c r="GO116" s="155"/>
      <c r="GP116" s="155"/>
      <c r="GQ116" s="155"/>
      <c r="GR116" s="155"/>
      <c r="GS116" s="155"/>
      <c r="GT116" s="155"/>
      <c r="GU116" s="155"/>
      <c r="GV116" s="155"/>
      <c r="GW116" s="155"/>
      <c r="GX116" s="155"/>
      <c r="GY116" s="155"/>
      <c r="GZ116" s="155"/>
      <c r="HA116" s="155"/>
      <c r="HB116" s="155"/>
      <c r="HC116" s="155"/>
      <c r="HD116" s="155"/>
      <c r="HE116" s="155"/>
      <c r="HF116" s="155"/>
      <c r="HG116" s="155"/>
      <c r="HH116" s="155"/>
      <c r="HI116" s="155"/>
      <c r="HJ116" s="155"/>
      <c r="HK116" s="155"/>
      <c r="HL116" s="155"/>
      <c r="HM116" s="155"/>
      <c r="HN116" s="155"/>
      <c r="HO116" s="155"/>
      <c r="HP116" s="155"/>
      <c r="HQ116" s="155"/>
      <c r="HR116" s="155"/>
      <c r="HS116" s="155"/>
      <c r="HT116" s="155"/>
      <c r="HU116" s="155"/>
      <c r="HV116" s="155"/>
      <c r="HW116" s="155"/>
      <c r="HX116" s="155"/>
      <c r="HY116" s="155"/>
      <c r="HZ116" s="155"/>
      <c r="IA116" s="155"/>
      <c r="IB116" s="155"/>
      <c r="IC116" s="155"/>
      <c r="ID116" s="155"/>
    </row>
    <row r="117" spans="1:238" s="159" customFormat="1" ht="12.75" customHeight="1">
      <c r="A117" s="153"/>
      <c r="B117" s="153"/>
      <c r="C117" s="153"/>
      <c r="D117" s="153"/>
      <c r="E117" s="438"/>
      <c r="F117" s="438"/>
      <c r="G117" s="438"/>
      <c r="H117" s="438"/>
      <c r="I117" s="438"/>
      <c r="J117" s="438"/>
      <c r="K117" s="438"/>
      <c r="L117" s="155"/>
      <c r="M117" s="156"/>
      <c r="N117" s="156"/>
      <c r="O117" s="156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5"/>
      <c r="DE117" s="155"/>
      <c r="DF117" s="155"/>
      <c r="DG117" s="155"/>
      <c r="DH117" s="155"/>
      <c r="DI117" s="155"/>
      <c r="DJ117" s="155"/>
      <c r="DK117" s="155"/>
      <c r="DL117" s="155"/>
      <c r="DM117" s="155"/>
      <c r="DN117" s="155"/>
      <c r="DO117" s="155"/>
      <c r="DP117" s="155"/>
      <c r="DQ117" s="155"/>
      <c r="DR117" s="155"/>
      <c r="DS117" s="155"/>
      <c r="DT117" s="155"/>
      <c r="DU117" s="155"/>
      <c r="DV117" s="155"/>
      <c r="DW117" s="155"/>
      <c r="DX117" s="155"/>
      <c r="DY117" s="155"/>
      <c r="DZ117" s="155"/>
      <c r="EA117" s="155"/>
      <c r="EB117" s="155"/>
      <c r="EC117" s="155"/>
      <c r="ED117" s="155"/>
      <c r="EE117" s="155"/>
      <c r="EF117" s="155"/>
      <c r="EG117" s="155"/>
      <c r="EH117" s="155"/>
      <c r="EI117" s="155"/>
      <c r="EJ117" s="155"/>
      <c r="EK117" s="155"/>
      <c r="EL117" s="155"/>
      <c r="EM117" s="155"/>
      <c r="EN117" s="155"/>
      <c r="EO117" s="155"/>
      <c r="EP117" s="155"/>
      <c r="EQ117" s="155"/>
      <c r="ER117" s="155"/>
      <c r="ES117" s="155"/>
      <c r="ET117" s="155"/>
      <c r="EU117" s="155"/>
      <c r="EV117" s="155"/>
      <c r="EW117" s="155"/>
      <c r="EX117" s="155"/>
      <c r="EY117" s="155"/>
      <c r="EZ117" s="155"/>
      <c r="FA117" s="155"/>
      <c r="FB117" s="155"/>
      <c r="FC117" s="155"/>
      <c r="FD117" s="155"/>
      <c r="FE117" s="155"/>
      <c r="FF117" s="155"/>
      <c r="FG117" s="155"/>
      <c r="FH117" s="155"/>
      <c r="FI117" s="155"/>
      <c r="FJ117" s="155"/>
      <c r="FK117" s="155"/>
      <c r="FL117" s="155"/>
      <c r="FM117" s="155"/>
      <c r="FN117" s="155"/>
      <c r="FO117" s="155"/>
      <c r="FP117" s="155"/>
      <c r="FQ117" s="155"/>
      <c r="FR117" s="155"/>
      <c r="FS117" s="155"/>
      <c r="FT117" s="155"/>
      <c r="FU117" s="155"/>
      <c r="FV117" s="155"/>
      <c r="FW117" s="155"/>
      <c r="FX117" s="155"/>
      <c r="FY117" s="155"/>
      <c r="FZ117" s="155"/>
      <c r="GA117" s="155"/>
      <c r="GB117" s="155"/>
      <c r="GC117" s="155"/>
      <c r="GD117" s="155"/>
      <c r="GE117" s="155"/>
      <c r="GF117" s="155"/>
      <c r="GG117" s="155"/>
      <c r="GH117" s="155"/>
      <c r="GI117" s="155"/>
      <c r="GJ117" s="155"/>
      <c r="GK117" s="155"/>
      <c r="GL117" s="155"/>
      <c r="GM117" s="155"/>
      <c r="GN117" s="155"/>
      <c r="GO117" s="155"/>
      <c r="GP117" s="155"/>
      <c r="GQ117" s="155"/>
      <c r="GR117" s="155"/>
      <c r="GS117" s="155"/>
      <c r="GT117" s="155"/>
      <c r="GU117" s="155"/>
      <c r="GV117" s="155"/>
      <c r="GW117" s="155"/>
      <c r="GX117" s="155"/>
      <c r="GY117" s="155"/>
      <c r="GZ117" s="155"/>
      <c r="HA117" s="155"/>
      <c r="HB117" s="155"/>
      <c r="HC117" s="155"/>
      <c r="HD117" s="155"/>
      <c r="HE117" s="155"/>
      <c r="HF117" s="155"/>
      <c r="HG117" s="155"/>
      <c r="HH117" s="155"/>
      <c r="HI117" s="155"/>
      <c r="HJ117" s="155"/>
      <c r="HK117" s="155"/>
      <c r="HL117" s="155"/>
      <c r="HM117" s="155"/>
      <c r="HN117" s="155"/>
      <c r="HO117" s="155"/>
      <c r="HP117" s="155"/>
      <c r="HQ117" s="155"/>
      <c r="HR117" s="155"/>
      <c r="HS117" s="155"/>
      <c r="HT117" s="155"/>
      <c r="HU117" s="155"/>
      <c r="HV117" s="155"/>
      <c r="HW117" s="155"/>
      <c r="HX117" s="155"/>
      <c r="HY117" s="155"/>
      <c r="HZ117" s="155"/>
      <c r="IA117" s="155"/>
      <c r="IB117" s="155"/>
      <c r="IC117" s="155"/>
      <c r="ID117" s="155"/>
    </row>
    <row r="118" spans="1:15" s="135" customFormat="1" ht="12.75" customHeight="1">
      <c r="A118" s="468" t="s">
        <v>382</v>
      </c>
      <c r="B118" s="483" t="s">
        <v>383</v>
      </c>
      <c r="C118" s="486" t="s">
        <v>349</v>
      </c>
      <c r="D118" s="487"/>
      <c r="E118" s="430"/>
      <c r="F118" s="430"/>
      <c r="G118" s="430"/>
      <c r="H118" s="430"/>
      <c r="I118" s="430"/>
      <c r="J118" s="430"/>
      <c r="K118" s="430"/>
      <c r="M118" s="85"/>
      <c r="N118" s="85"/>
      <c r="O118" s="85"/>
    </row>
    <row r="119" spans="1:15" ht="12.75" customHeight="1">
      <c r="A119" s="468"/>
      <c r="B119" s="484"/>
      <c r="C119" s="486" t="s">
        <v>350</v>
      </c>
      <c r="D119" s="487"/>
      <c r="E119" s="430"/>
      <c r="F119" s="430"/>
      <c r="G119" s="430"/>
      <c r="H119" s="430"/>
      <c r="I119" s="430"/>
      <c r="J119" s="430"/>
      <c r="K119" s="430"/>
      <c r="M119" s="85"/>
      <c r="N119" s="85"/>
      <c r="O119" s="85"/>
    </row>
    <row r="120" spans="1:15" ht="12.75" customHeight="1">
      <c r="A120" s="468"/>
      <c r="B120" s="484"/>
      <c r="C120" s="488" t="s">
        <v>351</v>
      </c>
      <c r="D120" s="139" t="s">
        <v>329</v>
      </c>
      <c r="E120" s="430"/>
      <c r="F120" s="430"/>
      <c r="G120" s="430"/>
      <c r="H120" s="430"/>
      <c r="I120" s="430"/>
      <c r="J120" s="430"/>
      <c r="K120" s="430"/>
      <c r="M120" s="85"/>
      <c r="N120" s="85"/>
      <c r="O120" s="85"/>
    </row>
    <row r="121" spans="1:15" ht="12.75" customHeight="1">
      <c r="A121" s="468"/>
      <c r="B121" s="485"/>
      <c r="C121" s="478"/>
      <c r="D121" s="139" t="s">
        <v>352</v>
      </c>
      <c r="E121" s="430"/>
      <c r="F121" s="430"/>
      <c r="G121" s="430"/>
      <c r="H121" s="430"/>
      <c r="I121" s="430"/>
      <c r="J121" s="430"/>
      <c r="K121" s="430"/>
      <c r="M121" s="85"/>
      <c r="N121" s="85"/>
      <c r="O121" s="85"/>
    </row>
    <row r="122" spans="1:238" s="159" customFormat="1" ht="12.75" customHeight="1">
      <c r="A122" s="152"/>
      <c r="B122" s="152"/>
      <c r="C122" s="153"/>
      <c r="D122" s="153"/>
      <c r="E122" s="440"/>
      <c r="F122" s="440"/>
      <c r="G122" s="440"/>
      <c r="H122" s="440"/>
      <c r="I122" s="440"/>
      <c r="J122" s="440"/>
      <c r="K122" s="440"/>
      <c r="L122" s="155"/>
      <c r="M122" s="156"/>
      <c r="N122" s="156"/>
      <c r="O122" s="156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  <c r="DD122" s="155"/>
      <c r="DE122" s="155"/>
      <c r="DF122" s="155"/>
      <c r="DG122" s="155"/>
      <c r="DH122" s="155"/>
      <c r="DI122" s="155"/>
      <c r="DJ122" s="155"/>
      <c r="DK122" s="155"/>
      <c r="DL122" s="155"/>
      <c r="DM122" s="155"/>
      <c r="DN122" s="155"/>
      <c r="DO122" s="155"/>
      <c r="DP122" s="155"/>
      <c r="DQ122" s="155"/>
      <c r="DR122" s="155"/>
      <c r="DS122" s="155"/>
      <c r="DT122" s="155"/>
      <c r="DU122" s="155"/>
      <c r="DV122" s="155"/>
      <c r="DW122" s="155"/>
      <c r="DX122" s="155"/>
      <c r="DY122" s="155"/>
      <c r="DZ122" s="155"/>
      <c r="EA122" s="155"/>
      <c r="EB122" s="155"/>
      <c r="EC122" s="155"/>
      <c r="ED122" s="155"/>
      <c r="EE122" s="155"/>
      <c r="EF122" s="155"/>
      <c r="EG122" s="155"/>
      <c r="EH122" s="155"/>
      <c r="EI122" s="155"/>
      <c r="EJ122" s="155"/>
      <c r="EK122" s="155"/>
      <c r="EL122" s="155"/>
      <c r="EM122" s="155"/>
      <c r="EN122" s="155"/>
      <c r="EO122" s="155"/>
      <c r="EP122" s="155"/>
      <c r="EQ122" s="155"/>
      <c r="ER122" s="155"/>
      <c r="ES122" s="155"/>
      <c r="ET122" s="155"/>
      <c r="EU122" s="155"/>
      <c r="EV122" s="155"/>
      <c r="EW122" s="155"/>
      <c r="EX122" s="155"/>
      <c r="EY122" s="155"/>
      <c r="EZ122" s="155"/>
      <c r="FA122" s="155"/>
      <c r="FB122" s="155"/>
      <c r="FC122" s="155"/>
      <c r="FD122" s="155"/>
      <c r="FE122" s="155"/>
      <c r="FF122" s="155"/>
      <c r="FG122" s="155"/>
      <c r="FH122" s="155"/>
      <c r="FI122" s="155"/>
      <c r="FJ122" s="155"/>
      <c r="FK122" s="155"/>
      <c r="FL122" s="155"/>
      <c r="FM122" s="155"/>
      <c r="FN122" s="155"/>
      <c r="FO122" s="155"/>
      <c r="FP122" s="155"/>
      <c r="FQ122" s="155"/>
      <c r="FR122" s="155"/>
      <c r="FS122" s="155"/>
      <c r="FT122" s="155"/>
      <c r="FU122" s="155"/>
      <c r="FV122" s="155"/>
      <c r="FW122" s="155"/>
      <c r="FX122" s="155"/>
      <c r="FY122" s="155"/>
      <c r="FZ122" s="155"/>
      <c r="GA122" s="155"/>
      <c r="GB122" s="155"/>
      <c r="GC122" s="155"/>
      <c r="GD122" s="155"/>
      <c r="GE122" s="155"/>
      <c r="GF122" s="155"/>
      <c r="GG122" s="155"/>
      <c r="GH122" s="155"/>
      <c r="GI122" s="155"/>
      <c r="GJ122" s="155"/>
      <c r="GK122" s="155"/>
      <c r="GL122" s="155"/>
      <c r="GM122" s="155"/>
      <c r="GN122" s="155"/>
      <c r="GO122" s="155"/>
      <c r="GP122" s="155"/>
      <c r="GQ122" s="155"/>
      <c r="GR122" s="155"/>
      <c r="GS122" s="155"/>
      <c r="GT122" s="155"/>
      <c r="GU122" s="155"/>
      <c r="GV122" s="155"/>
      <c r="GW122" s="155"/>
      <c r="GX122" s="155"/>
      <c r="GY122" s="155"/>
      <c r="GZ122" s="155"/>
      <c r="HA122" s="155"/>
      <c r="HB122" s="155"/>
      <c r="HC122" s="155"/>
      <c r="HD122" s="155"/>
      <c r="HE122" s="155"/>
      <c r="HF122" s="155"/>
      <c r="HG122" s="155"/>
      <c r="HH122" s="155"/>
      <c r="HI122" s="155"/>
      <c r="HJ122" s="155"/>
      <c r="HK122" s="155"/>
      <c r="HL122" s="155"/>
      <c r="HM122" s="155"/>
      <c r="HN122" s="155"/>
      <c r="HO122" s="155"/>
      <c r="HP122" s="155"/>
      <c r="HQ122" s="155"/>
      <c r="HR122" s="155"/>
      <c r="HS122" s="155"/>
      <c r="HT122" s="155"/>
      <c r="HU122" s="155"/>
      <c r="HV122" s="155"/>
      <c r="HW122" s="155"/>
      <c r="HX122" s="155"/>
      <c r="HY122" s="155"/>
      <c r="HZ122" s="155"/>
      <c r="IA122" s="155"/>
      <c r="IB122" s="155"/>
      <c r="IC122" s="155"/>
      <c r="ID122" s="155"/>
    </row>
    <row r="123" spans="1:238" s="159" customFormat="1" ht="12.75" customHeight="1">
      <c r="A123" s="153"/>
      <c r="B123" s="153"/>
      <c r="C123" s="153"/>
      <c r="D123" s="153"/>
      <c r="E123" s="438"/>
      <c r="F123" s="438"/>
      <c r="G123" s="438"/>
      <c r="H123" s="438"/>
      <c r="I123" s="438"/>
      <c r="J123" s="438"/>
      <c r="K123" s="438"/>
      <c r="L123" s="155"/>
      <c r="M123" s="156"/>
      <c r="N123" s="156"/>
      <c r="O123" s="156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  <c r="CW123" s="155"/>
      <c r="CX123" s="155"/>
      <c r="CY123" s="155"/>
      <c r="CZ123" s="155"/>
      <c r="DA123" s="155"/>
      <c r="DB123" s="155"/>
      <c r="DC123" s="155"/>
      <c r="DD123" s="155"/>
      <c r="DE123" s="155"/>
      <c r="DF123" s="155"/>
      <c r="DG123" s="155"/>
      <c r="DH123" s="155"/>
      <c r="DI123" s="155"/>
      <c r="DJ123" s="155"/>
      <c r="DK123" s="155"/>
      <c r="DL123" s="155"/>
      <c r="DM123" s="155"/>
      <c r="DN123" s="155"/>
      <c r="DO123" s="155"/>
      <c r="DP123" s="155"/>
      <c r="DQ123" s="155"/>
      <c r="DR123" s="155"/>
      <c r="DS123" s="155"/>
      <c r="DT123" s="155"/>
      <c r="DU123" s="155"/>
      <c r="DV123" s="155"/>
      <c r="DW123" s="155"/>
      <c r="DX123" s="155"/>
      <c r="DY123" s="155"/>
      <c r="DZ123" s="155"/>
      <c r="EA123" s="155"/>
      <c r="EB123" s="155"/>
      <c r="EC123" s="155"/>
      <c r="ED123" s="155"/>
      <c r="EE123" s="155"/>
      <c r="EF123" s="155"/>
      <c r="EG123" s="155"/>
      <c r="EH123" s="155"/>
      <c r="EI123" s="155"/>
      <c r="EJ123" s="155"/>
      <c r="EK123" s="155"/>
      <c r="EL123" s="155"/>
      <c r="EM123" s="155"/>
      <c r="EN123" s="155"/>
      <c r="EO123" s="155"/>
      <c r="EP123" s="155"/>
      <c r="EQ123" s="155"/>
      <c r="ER123" s="155"/>
      <c r="ES123" s="155"/>
      <c r="ET123" s="155"/>
      <c r="EU123" s="155"/>
      <c r="EV123" s="155"/>
      <c r="EW123" s="155"/>
      <c r="EX123" s="155"/>
      <c r="EY123" s="155"/>
      <c r="EZ123" s="155"/>
      <c r="FA123" s="155"/>
      <c r="FB123" s="155"/>
      <c r="FC123" s="155"/>
      <c r="FD123" s="155"/>
      <c r="FE123" s="155"/>
      <c r="FF123" s="155"/>
      <c r="FG123" s="155"/>
      <c r="FH123" s="155"/>
      <c r="FI123" s="155"/>
      <c r="FJ123" s="155"/>
      <c r="FK123" s="155"/>
      <c r="FL123" s="155"/>
      <c r="FM123" s="155"/>
      <c r="FN123" s="155"/>
      <c r="FO123" s="155"/>
      <c r="FP123" s="155"/>
      <c r="FQ123" s="155"/>
      <c r="FR123" s="155"/>
      <c r="FS123" s="155"/>
      <c r="FT123" s="155"/>
      <c r="FU123" s="155"/>
      <c r="FV123" s="155"/>
      <c r="FW123" s="155"/>
      <c r="FX123" s="155"/>
      <c r="FY123" s="155"/>
      <c r="FZ123" s="155"/>
      <c r="GA123" s="155"/>
      <c r="GB123" s="155"/>
      <c r="GC123" s="155"/>
      <c r="GD123" s="155"/>
      <c r="GE123" s="155"/>
      <c r="GF123" s="155"/>
      <c r="GG123" s="155"/>
      <c r="GH123" s="155"/>
      <c r="GI123" s="155"/>
      <c r="GJ123" s="155"/>
      <c r="GK123" s="155"/>
      <c r="GL123" s="155"/>
      <c r="GM123" s="155"/>
      <c r="GN123" s="155"/>
      <c r="GO123" s="155"/>
      <c r="GP123" s="155"/>
      <c r="GQ123" s="155"/>
      <c r="GR123" s="155"/>
      <c r="GS123" s="155"/>
      <c r="GT123" s="155"/>
      <c r="GU123" s="155"/>
      <c r="GV123" s="155"/>
      <c r="GW123" s="155"/>
      <c r="GX123" s="155"/>
      <c r="GY123" s="155"/>
      <c r="GZ123" s="155"/>
      <c r="HA123" s="155"/>
      <c r="HB123" s="155"/>
      <c r="HC123" s="155"/>
      <c r="HD123" s="155"/>
      <c r="HE123" s="155"/>
      <c r="HF123" s="155"/>
      <c r="HG123" s="155"/>
      <c r="HH123" s="155"/>
      <c r="HI123" s="155"/>
      <c r="HJ123" s="155"/>
      <c r="HK123" s="155"/>
      <c r="HL123" s="155"/>
      <c r="HM123" s="155"/>
      <c r="HN123" s="155"/>
      <c r="HO123" s="155"/>
      <c r="HP123" s="155"/>
      <c r="HQ123" s="155"/>
      <c r="HR123" s="155"/>
      <c r="HS123" s="155"/>
      <c r="HT123" s="155"/>
      <c r="HU123" s="155"/>
      <c r="HV123" s="155"/>
      <c r="HW123" s="155"/>
      <c r="HX123" s="155"/>
      <c r="HY123" s="155"/>
      <c r="HZ123" s="155"/>
      <c r="IA123" s="155"/>
      <c r="IB123" s="155"/>
      <c r="IC123" s="155"/>
      <c r="ID123" s="155"/>
    </row>
    <row r="124" spans="1:15" ht="12.75" customHeight="1">
      <c r="A124" s="468" t="s">
        <v>384</v>
      </c>
      <c r="B124" s="483" t="s">
        <v>383</v>
      </c>
      <c r="C124" s="486" t="s">
        <v>349</v>
      </c>
      <c r="D124" s="487"/>
      <c r="E124" s="430"/>
      <c r="F124" s="430"/>
      <c r="G124" s="430"/>
      <c r="H124" s="430"/>
      <c r="I124" s="430"/>
      <c r="J124" s="430"/>
      <c r="K124" s="430"/>
      <c r="M124" s="85"/>
      <c r="N124" s="85"/>
      <c r="O124" s="85"/>
    </row>
    <row r="125" spans="1:15" ht="12.75" customHeight="1">
      <c r="A125" s="468"/>
      <c r="B125" s="484"/>
      <c r="C125" s="486" t="s">
        <v>350</v>
      </c>
      <c r="D125" s="487"/>
      <c r="E125" s="430"/>
      <c r="F125" s="430"/>
      <c r="G125" s="430"/>
      <c r="H125" s="430"/>
      <c r="I125" s="430"/>
      <c r="J125" s="430"/>
      <c r="K125" s="430"/>
      <c r="M125" s="85"/>
      <c r="N125" s="85"/>
      <c r="O125" s="85"/>
    </row>
    <row r="126" spans="1:15" ht="12.75" customHeight="1">
      <c r="A126" s="468"/>
      <c r="B126" s="484"/>
      <c r="C126" s="488" t="s">
        <v>351</v>
      </c>
      <c r="D126" s="139" t="s">
        <v>329</v>
      </c>
      <c r="E126" s="430"/>
      <c r="F126" s="430"/>
      <c r="G126" s="430"/>
      <c r="H126" s="430"/>
      <c r="I126" s="430"/>
      <c r="J126" s="430"/>
      <c r="K126" s="430"/>
      <c r="M126" s="85"/>
      <c r="N126" s="85"/>
      <c r="O126" s="85"/>
    </row>
    <row r="127" spans="1:15" ht="12.75" customHeight="1">
      <c r="A127" s="468"/>
      <c r="B127" s="485"/>
      <c r="C127" s="478"/>
      <c r="D127" s="139" t="s">
        <v>352</v>
      </c>
      <c r="E127" s="430"/>
      <c r="F127" s="430"/>
      <c r="G127" s="430"/>
      <c r="H127" s="430"/>
      <c r="I127" s="430"/>
      <c r="J127" s="430"/>
      <c r="K127" s="430"/>
      <c r="M127" s="85"/>
      <c r="N127" s="85"/>
      <c r="O127" s="85"/>
    </row>
    <row r="128" spans="1:238" s="159" customFormat="1" ht="12.75" customHeight="1">
      <c r="A128" s="152"/>
      <c r="B128" s="152"/>
      <c r="C128" s="153"/>
      <c r="D128" s="153"/>
      <c r="E128" s="440"/>
      <c r="F128" s="440"/>
      <c r="G128" s="440"/>
      <c r="H128" s="440"/>
      <c r="I128" s="440"/>
      <c r="J128" s="440"/>
      <c r="K128" s="440"/>
      <c r="L128" s="155"/>
      <c r="M128" s="156"/>
      <c r="N128" s="156"/>
      <c r="O128" s="156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5"/>
      <c r="DA128" s="155"/>
      <c r="DB128" s="155"/>
      <c r="DC128" s="155"/>
      <c r="DD128" s="155"/>
      <c r="DE128" s="155"/>
      <c r="DF128" s="155"/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155"/>
      <c r="EA128" s="155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155"/>
      <c r="FH128" s="155"/>
      <c r="FI128" s="155"/>
      <c r="FJ128" s="155"/>
      <c r="FK128" s="155"/>
      <c r="FL128" s="155"/>
      <c r="FM128" s="155"/>
      <c r="FN128" s="155"/>
      <c r="FO128" s="155"/>
      <c r="FP128" s="155"/>
      <c r="FQ128" s="155"/>
      <c r="FR128" s="155"/>
      <c r="FS128" s="155"/>
      <c r="FT128" s="155"/>
      <c r="FU128" s="155"/>
      <c r="FV128" s="155"/>
      <c r="FW128" s="155"/>
      <c r="FX128" s="155"/>
      <c r="FY128" s="155"/>
      <c r="FZ128" s="155"/>
      <c r="GA128" s="155"/>
      <c r="GB128" s="155"/>
      <c r="GC128" s="155"/>
      <c r="GD128" s="155"/>
      <c r="GE128" s="155"/>
      <c r="GF128" s="155"/>
      <c r="GG128" s="155"/>
      <c r="GH128" s="155"/>
      <c r="GI128" s="155"/>
      <c r="GJ128" s="155"/>
      <c r="GK128" s="155"/>
      <c r="GL128" s="155"/>
      <c r="GM128" s="155"/>
      <c r="GN128" s="155"/>
      <c r="GO128" s="155"/>
      <c r="GP128" s="155"/>
      <c r="GQ128" s="155"/>
      <c r="GR128" s="155"/>
      <c r="GS128" s="155"/>
      <c r="GT128" s="155"/>
      <c r="GU128" s="155"/>
      <c r="GV128" s="155"/>
      <c r="GW128" s="155"/>
      <c r="GX128" s="155"/>
      <c r="GY128" s="155"/>
      <c r="GZ128" s="155"/>
      <c r="HA128" s="155"/>
      <c r="HB128" s="155"/>
      <c r="HC128" s="155"/>
      <c r="HD128" s="155"/>
      <c r="HE128" s="155"/>
      <c r="HF128" s="155"/>
      <c r="HG128" s="155"/>
      <c r="HH128" s="155"/>
      <c r="HI128" s="155"/>
      <c r="HJ128" s="155"/>
      <c r="HK128" s="155"/>
      <c r="HL128" s="155"/>
      <c r="HM128" s="155"/>
      <c r="HN128" s="155"/>
      <c r="HO128" s="155"/>
      <c r="HP128" s="155"/>
      <c r="HQ128" s="155"/>
      <c r="HR128" s="155"/>
      <c r="HS128" s="155"/>
      <c r="HT128" s="155"/>
      <c r="HU128" s="155"/>
      <c r="HV128" s="155"/>
      <c r="HW128" s="155"/>
      <c r="HX128" s="155"/>
      <c r="HY128" s="155"/>
      <c r="HZ128" s="155"/>
      <c r="IA128" s="155"/>
      <c r="IB128" s="155"/>
      <c r="IC128" s="155"/>
      <c r="ID128" s="155"/>
    </row>
    <row r="129" spans="1:238" s="159" customFormat="1" ht="12.75" customHeight="1">
      <c r="A129" s="153"/>
      <c r="B129" s="153"/>
      <c r="C129" s="153"/>
      <c r="D129" s="153"/>
      <c r="E129" s="438"/>
      <c r="F129" s="438"/>
      <c r="G129" s="438"/>
      <c r="H129" s="438"/>
      <c r="I129" s="438"/>
      <c r="J129" s="438"/>
      <c r="K129" s="438"/>
      <c r="L129" s="155"/>
      <c r="M129" s="156"/>
      <c r="N129" s="156"/>
      <c r="O129" s="156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/>
      <c r="CX129" s="155"/>
      <c r="CY129" s="155"/>
      <c r="CZ129" s="155"/>
      <c r="DA129" s="155"/>
      <c r="DB129" s="155"/>
      <c r="DC129" s="155"/>
      <c r="DD129" s="155"/>
      <c r="DE129" s="155"/>
      <c r="DF129" s="155"/>
      <c r="DG129" s="155"/>
      <c r="DH129" s="155"/>
      <c r="DI129" s="155"/>
      <c r="DJ129" s="155"/>
      <c r="DK129" s="155"/>
      <c r="DL129" s="155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155"/>
      <c r="EA129" s="155"/>
      <c r="EB129" s="155"/>
      <c r="EC129" s="155"/>
      <c r="ED129" s="155"/>
      <c r="EE129" s="155"/>
      <c r="EF129" s="155"/>
      <c r="EG129" s="155"/>
      <c r="EH129" s="155"/>
      <c r="EI129" s="155"/>
      <c r="EJ129" s="155"/>
      <c r="EK129" s="155"/>
      <c r="EL129" s="155"/>
      <c r="EM129" s="155"/>
      <c r="EN129" s="155"/>
      <c r="EO129" s="155"/>
      <c r="EP129" s="155"/>
      <c r="EQ129" s="155"/>
      <c r="ER129" s="155"/>
      <c r="ES129" s="155"/>
      <c r="ET129" s="155"/>
      <c r="EU129" s="155"/>
      <c r="EV129" s="155"/>
      <c r="EW129" s="155"/>
      <c r="EX129" s="155"/>
      <c r="EY129" s="155"/>
      <c r="EZ129" s="155"/>
      <c r="FA129" s="155"/>
      <c r="FB129" s="155"/>
      <c r="FC129" s="155"/>
      <c r="FD129" s="155"/>
      <c r="FE129" s="155"/>
      <c r="FF129" s="155"/>
      <c r="FG129" s="155"/>
      <c r="FH129" s="155"/>
      <c r="FI129" s="155"/>
      <c r="FJ129" s="155"/>
      <c r="FK129" s="155"/>
      <c r="FL129" s="155"/>
      <c r="FM129" s="155"/>
      <c r="FN129" s="155"/>
      <c r="FO129" s="155"/>
      <c r="FP129" s="155"/>
      <c r="FQ129" s="155"/>
      <c r="FR129" s="155"/>
      <c r="FS129" s="155"/>
      <c r="FT129" s="155"/>
      <c r="FU129" s="155"/>
      <c r="FV129" s="155"/>
      <c r="FW129" s="155"/>
      <c r="FX129" s="155"/>
      <c r="FY129" s="155"/>
      <c r="FZ129" s="155"/>
      <c r="GA129" s="155"/>
      <c r="GB129" s="155"/>
      <c r="GC129" s="155"/>
      <c r="GD129" s="155"/>
      <c r="GE129" s="155"/>
      <c r="GF129" s="155"/>
      <c r="GG129" s="155"/>
      <c r="GH129" s="155"/>
      <c r="GI129" s="155"/>
      <c r="GJ129" s="155"/>
      <c r="GK129" s="155"/>
      <c r="GL129" s="155"/>
      <c r="GM129" s="155"/>
      <c r="GN129" s="155"/>
      <c r="GO129" s="155"/>
      <c r="GP129" s="155"/>
      <c r="GQ129" s="155"/>
      <c r="GR129" s="155"/>
      <c r="GS129" s="155"/>
      <c r="GT129" s="155"/>
      <c r="GU129" s="155"/>
      <c r="GV129" s="155"/>
      <c r="GW129" s="155"/>
      <c r="GX129" s="155"/>
      <c r="GY129" s="155"/>
      <c r="GZ129" s="155"/>
      <c r="HA129" s="155"/>
      <c r="HB129" s="155"/>
      <c r="HC129" s="155"/>
      <c r="HD129" s="155"/>
      <c r="HE129" s="155"/>
      <c r="HF129" s="155"/>
      <c r="HG129" s="155"/>
      <c r="HH129" s="155"/>
      <c r="HI129" s="155"/>
      <c r="HJ129" s="155"/>
      <c r="HK129" s="155"/>
      <c r="HL129" s="155"/>
      <c r="HM129" s="155"/>
      <c r="HN129" s="155"/>
      <c r="HO129" s="155"/>
      <c r="HP129" s="155"/>
      <c r="HQ129" s="155"/>
      <c r="HR129" s="155"/>
      <c r="HS129" s="155"/>
      <c r="HT129" s="155"/>
      <c r="HU129" s="155"/>
      <c r="HV129" s="155"/>
      <c r="HW129" s="155"/>
      <c r="HX129" s="155"/>
      <c r="HY129" s="155"/>
      <c r="HZ129" s="155"/>
      <c r="IA129" s="155"/>
      <c r="IB129" s="155"/>
      <c r="IC129" s="155"/>
      <c r="ID129" s="155"/>
    </row>
    <row r="130" spans="1:238" s="160" customFormat="1" ht="12.75" customHeight="1">
      <c r="A130" s="468" t="s">
        <v>385</v>
      </c>
      <c r="B130" s="483" t="s">
        <v>386</v>
      </c>
      <c r="C130" s="486" t="s">
        <v>349</v>
      </c>
      <c r="D130" s="487"/>
      <c r="E130" s="430"/>
      <c r="F130" s="430"/>
      <c r="G130" s="430"/>
      <c r="H130" s="430"/>
      <c r="I130" s="430"/>
      <c r="J130" s="430"/>
      <c r="K130" s="430"/>
      <c r="L130" s="135"/>
      <c r="M130" s="85"/>
      <c r="N130" s="85"/>
      <c r="O130" s="8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5"/>
      <c r="CA130" s="135"/>
      <c r="CB130" s="135"/>
      <c r="CC130" s="135"/>
      <c r="CD130" s="135"/>
      <c r="CE130" s="135"/>
      <c r="CF130" s="135"/>
      <c r="CG130" s="135"/>
      <c r="CH130" s="135"/>
      <c r="CI130" s="135"/>
      <c r="CJ130" s="135"/>
      <c r="CK130" s="135"/>
      <c r="CL130" s="135"/>
      <c r="CM130" s="135"/>
      <c r="CN130" s="135"/>
      <c r="CO130" s="135"/>
      <c r="CP130" s="135"/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5"/>
      <c r="DF130" s="135"/>
      <c r="DG130" s="135"/>
      <c r="DH130" s="135"/>
      <c r="DI130" s="135"/>
      <c r="DJ130" s="135"/>
      <c r="DK130" s="135"/>
      <c r="DL130" s="135"/>
      <c r="DM130" s="135"/>
      <c r="DN130" s="135"/>
      <c r="DO130" s="135"/>
      <c r="DP130" s="135"/>
      <c r="DQ130" s="135"/>
      <c r="DR130" s="135"/>
      <c r="DS130" s="135"/>
      <c r="DT130" s="135"/>
      <c r="DU130" s="135"/>
      <c r="DV130" s="135"/>
      <c r="DW130" s="135"/>
      <c r="DX130" s="135"/>
      <c r="DY130" s="135"/>
      <c r="DZ130" s="135"/>
      <c r="EA130" s="135"/>
      <c r="EB130" s="135"/>
      <c r="EC130" s="135"/>
      <c r="ED130" s="135"/>
      <c r="EE130" s="135"/>
      <c r="EF130" s="135"/>
      <c r="EG130" s="135"/>
      <c r="EH130" s="135"/>
      <c r="EI130" s="135"/>
      <c r="EJ130" s="135"/>
      <c r="EK130" s="135"/>
      <c r="EL130" s="135"/>
      <c r="EM130" s="135"/>
      <c r="EN130" s="135"/>
      <c r="EO130" s="135"/>
      <c r="EP130" s="135"/>
      <c r="EQ130" s="135"/>
      <c r="ER130" s="135"/>
      <c r="ES130" s="135"/>
      <c r="ET130" s="135"/>
      <c r="EU130" s="135"/>
      <c r="EV130" s="135"/>
      <c r="EW130" s="135"/>
      <c r="EX130" s="135"/>
      <c r="EY130" s="135"/>
      <c r="EZ130" s="135"/>
      <c r="FA130" s="135"/>
      <c r="FB130" s="135"/>
      <c r="FC130" s="135"/>
      <c r="FD130" s="135"/>
      <c r="FE130" s="135"/>
      <c r="FF130" s="135"/>
      <c r="FG130" s="135"/>
      <c r="FH130" s="135"/>
      <c r="FI130" s="135"/>
      <c r="FJ130" s="135"/>
      <c r="FK130" s="135"/>
      <c r="FL130" s="135"/>
      <c r="FM130" s="135"/>
      <c r="FN130" s="135"/>
      <c r="FO130" s="135"/>
      <c r="FP130" s="135"/>
      <c r="FQ130" s="135"/>
      <c r="FR130" s="135"/>
      <c r="FS130" s="135"/>
      <c r="FT130" s="135"/>
      <c r="FU130" s="135"/>
      <c r="FV130" s="135"/>
      <c r="FW130" s="135"/>
      <c r="FX130" s="135"/>
      <c r="FY130" s="135"/>
      <c r="FZ130" s="135"/>
      <c r="GA130" s="135"/>
      <c r="GB130" s="135"/>
      <c r="GC130" s="135"/>
      <c r="GD130" s="135"/>
      <c r="GE130" s="135"/>
      <c r="GF130" s="135"/>
      <c r="GG130" s="135"/>
      <c r="GH130" s="135"/>
      <c r="GI130" s="135"/>
      <c r="GJ130" s="135"/>
      <c r="GK130" s="135"/>
      <c r="GL130" s="135"/>
      <c r="GM130" s="135"/>
      <c r="GN130" s="135"/>
      <c r="GO130" s="135"/>
      <c r="GP130" s="135"/>
      <c r="GQ130" s="135"/>
      <c r="GR130" s="135"/>
      <c r="GS130" s="135"/>
      <c r="GT130" s="135"/>
      <c r="GU130" s="135"/>
      <c r="GV130" s="135"/>
      <c r="GW130" s="135"/>
      <c r="GX130" s="135"/>
      <c r="GY130" s="135"/>
      <c r="GZ130" s="135"/>
      <c r="HA130" s="135"/>
      <c r="HB130" s="135"/>
      <c r="HC130" s="135"/>
      <c r="HD130" s="135"/>
      <c r="HE130" s="135"/>
      <c r="HF130" s="135"/>
      <c r="HG130" s="135"/>
      <c r="HH130" s="135"/>
      <c r="HI130" s="135"/>
      <c r="HJ130" s="135"/>
      <c r="HK130" s="135"/>
      <c r="HL130" s="135"/>
      <c r="HM130" s="135"/>
      <c r="HN130" s="135"/>
      <c r="HO130" s="135"/>
      <c r="HP130" s="135"/>
      <c r="HQ130" s="135"/>
      <c r="HR130" s="135"/>
      <c r="HS130" s="135"/>
      <c r="HT130" s="135"/>
      <c r="HU130" s="135"/>
      <c r="HV130" s="135"/>
      <c r="HW130" s="135"/>
      <c r="HX130" s="135"/>
      <c r="HY130" s="135"/>
      <c r="HZ130" s="135"/>
      <c r="IA130" s="135"/>
      <c r="IB130" s="135"/>
      <c r="IC130" s="135"/>
      <c r="ID130" s="135"/>
    </row>
    <row r="131" spans="1:15" s="135" customFormat="1" ht="12.75" customHeight="1">
      <c r="A131" s="468"/>
      <c r="B131" s="484"/>
      <c r="C131" s="486" t="s">
        <v>350</v>
      </c>
      <c r="D131" s="487"/>
      <c r="E131" s="430"/>
      <c r="F131" s="430"/>
      <c r="G131" s="430"/>
      <c r="H131" s="430"/>
      <c r="I131" s="430"/>
      <c r="J131" s="430"/>
      <c r="K131" s="430"/>
      <c r="M131" s="85"/>
      <c r="N131" s="85"/>
      <c r="O131" s="85"/>
    </row>
    <row r="132" spans="1:15" s="135" customFormat="1" ht="12.75" customHeight="1">
      <c r="A132" s="468"/>
      <c r="B132" s="484"/>
      <c r="C132" s="488" t="s">
        <v>351</v>
      </c>
      <c r="D132" s="139" t="s">
        <v>329</v>
      </c>
      <c r="E132" s="430"/>
      <c r="F132" s="430"/>
      <c r="G132" s="430"/>
      <c r="H132" s="430"/>
      <c r="I132" s="430"/>
      <c r="J132" s="430"/>
      <c r="K132" s="430"/>
      <c r="M132" s="85"/>
      <c r="N132" s="85"/>
      <c r="O132" s="85"/>
    </row>
    <row r="133" spans="1:238" s="161" customFormat="1" ht="12.75" customHeight="1">
      <c r="A133" s="468"/>
      <c r="B133" s="485"/>
      <c r="C133" s="478"/>
      <c r="D133" s="139" t="s">
        <v>352</v>
      </c>
      <c r="E133" s="430"/>
      <c r="F133" s="430"/>
      <c r="G133" s="430"/>
      <c r="H133" s="430"/>
      <c r="I133" s="430"/>
      <c r="J133" s="430"/>
      <c r="K133" s="430"/>
      <c r="L133" s="135"/>
      <c r="M133" s="85"/>
      <c r="N133" s="85"/>
      <c r="O133" s="8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  <c r="CN133" s="135"/>
      <c r="CO133" s="135"/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  <c r="DB133" s="135"/>
      <c r="DC133" s="135"/>
      <c r="DD133" s="135"/>
      <c r="DE133" s="135"/>
      <c r="DF133" s="135"/>
      <c r="DG133" s="135"/>
      <c r="DH133" s="135"/>
      <c r="DI133" s="135"/>
      <c r="DJ133" s="135"/>
      <c r="DK133" s="135"/>
      <c r="DL133" s="135"/>
      <c r="DM133" s="135"/>
      <c r="DN133" s="135"/>
      <c r="DO133" s="135"/>
      <c r="DP133" s="135"/>
      <c r="DQ133" s="135"/>
      <c r="DR133" s="135"/>
      <c r="DS133" s="135"/>
      <c r="DT133" s="135"/>
      <c r="DU133" s="135"/>
      <c r="DV133" s="135"/>
      <c r="DW133" s="135"/>
      <c r="DX133" s="135"/>
      <c r="DY133" s="135"/>
      <c r="DZ133" s="135"/>
      <c r="EA133" s="135"/>
      <c r="EB133" s="135"/>
      <c r="EC133" s="135"/>
      <c r="ED133" s="135"/>
      <c r="EE133" s="135"/>
      <c r="EF133" s="135"/>
      <c r="EG133" s="135"/>
      <c r="EH133" s="135"/>
      <c r="EI133" s="135"/>
      <c r="EJ133" s="135"/>
      <c r="EK133" s="135"/>
      <c r="EL133" s="135"/>
      <c r="EM133" s="135"/>
      <c r="EN133" s="135"/>
      <c r="EO133" s="135"/>
      <c r="EP133" s="135"/>
      <c r="EQ133" s="135"/>
      <c r="ER133" s="135"/>
      <c r="ES133" s="135"/>
      <c r="ET133" s="135"/>
      <c r="EU133" s="135"/>
      <c r="EV133" s="135"/>
      <c r="EW133" s="135"/>
      <c r="EX133" s="135"/>
      <c r="EY133" s="135"/>
      <c r="EZ133" s="135"/>
      <c r="FA133" s="135"/>
      <c r="FB133" s="135"/>
      <c r="FC133" s="135"/>
      <c r="FD133" s="135"/>
      <c r="FE133" s="135"/>
      <c r="FF133" s="135"/>
      <c r="FG133" s="135"/>
      <c r="FH133" s="135"/>
      <c r="FI133" s="135"/>
      <c r="FJ133" s="135"/>
      <c r="FK133" s="135"/>
      <c r="FL133" s="135"/>
      <c r="FM133" s="135"/>
      <c r="FN133" s="135"/>
      <c r="FO133" s="135"/>
      <c r="FP133" s="135"/>
      <c r="FQ133" s="135"/>
      <c r="FR133" s="135"/>
      <c r="FS133" s="135"/>
      <c r="FT133" s="135"/>
      <c r="FU133" s="135"/>
      <c r="FV133" s="135"/>
      <c r="FW133" s="135"/>
      <c r="FX133" s="135"/>
      <c r="FY133" s="135"/>
      <c r="FZ133" s="135"/>
      <c r="GA133" s="135"/>
      <c r="GB133" s="135"/>
      <c r="GC133" s="135"/>
      <c r="GD133" s="135"/>
      <c r="GE133" s="135"/>
      <c r="GF133" s="135"/>
      <c r="GG133" s="135"/>
      <c r="GH133" s="135"/>
      <c r="GI133" s="135"/>
      <c r="GJ133" s="135"/>
      <c r="GK133" s="135"/>
      <c r="GL133" s="135"/>
      <c r="GM133" s="135"/>
      <c r="GN133" s="135"/>
      <c r="GO133" s="135"/>
      <c r="GP133" s="135"/>
      <c r="GQ133" s="135"/>
      <c r="GR133" s="135"/>
      <c r="GS133" s="135"/>
      <c r="GT133" s="135"/>
      <c r="GU133" s="135"/>
      <c r="GV133" s="135"/>
      <c r="GW133" s="135"/>
      <c r="GX133" s="135"/>
      <c r="GY133" s="135"/>
      <c r="GZ133" s="135"/>
      <c r="HA133" s="135"/>
      <c r="HB133" s="135"/>
      <c r="HC133" s="135"/>
      <c r="HD133" s="135"/>
      <c r="HE133" s="135"/>
      <c r="HF133" s="135"/>
      <c r="HG133" s="135"/>
      <c r="HH133" s="135"/>
      <c r="HI133" s="135"/>
      <c r="HJ133" s="135"/>
      <c r="HK133" s="135"/>
      <c r="HL133" s="135"/>
      <c r="HM133" s="135"/>
      <c r="HN133" s="135"/>
      <c r="HO133" s="135"/>
      <c r="HP133" s="135"/>
      <c r="HQ133" s="135"/>
      <c r="HR133" s="135"/>
      <c r="HS133" s="135"/>
      <c r="HT133" s="135"/>
      <c r="HU133" s="135"/>
      <c r="HV133" s="135"/>
      <c r="HW133" s="135"/>
      <c r="HX133" s="135"/>
      <c r="HY133" s="135"/>
      <c r="HZ133" s="135"/>
      <c r="IA133" s="135"/>
      <c r="IB133" s="135"/>
      <c r="IC133" s="135"/>
      <c r="ID133" s="135"/>
    </row>
    <row r="134" spans="1:238" s="159" customFormat="1" ht="12.75" customHeight="1">
      <c r="A134" s="152"/>
      <c r="B134" s="152"/>
      <c r="C134" s="153"/>
      <c r="D134" s="153"/>
      <c r="E134" s="440"/>
      <c r="F134" s="440"/>
      <c r="G134" s="440"/>
      <c r="H134" s="440"/>
      <c r="I134" s="440"/>
      <c r="J134" s="440"/>
      <c r="K134" s="440"/>
      <c r="L134" s="155"/>
      <c r="M134" s="156"/>
      <c r="N134" s="156"/>
      <c r="O134" s="156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  <c r="CW134" s="155"/>
      <c r="CX134" s="155"/>
      <c r="CY134" s="155"/>
      <c r="CZ134" s="155"/>
      <c r="DA134" s="155"/>
      <c r="DB134" s="155"/>
      <c r="DC134" s="155"/>
      <c r="DD134" s="155"/>
      <c r="DE134" s="155"/>
      <c r="DF134" s="155"/>
      <c r="DG134" s="155"/>
      <c r="DH134" s="155"/>
      <c r="DI134" s="155"/>
      <c r="DJ134" s="155"/>
      <c r="DK134" s="155"/>
      <c r="DL134" s="155"/>
      <c r="DM134" s="155"/>
      <c r="DN134" s="155"/>
      <c r="DO134" s="155"/>
      <c r="DP134" s="155"/>
      <c r="DQ134" s="155"/>
      <c r="DR134" s="155"/>
      <c r="DS134" s="155"/>
      <c r="DT134" s="155"/>
      <c r="DU134" s="155"/>
      <c r="DV134" s="155"/>
      <c r="DW134" s="155"/>
      <c r="DX134" s="155"/>
      <c r="DY134" s="155"/>
      <c r="DZ134" s="155"/>
      <c r="EA134" s="155"/>
      <c r="EB134" s="155"/>
      <c r="EC134" s="155"/>
      <c r="ED134" s="155"/>
      <c r="EE134" s="155"/>
      <c r="EF134" s="155"/>
      <c r="EG134" s="155"/>
      <c r="EH134" s="155"/>
      <c r="EI134" s="155"/>
      <c r="EJ134" s="155"/>
      <c r="EK134" s="155"/>
      <c r="EL134" s="155"/>
      <c r="EM134" s="155"/>
      <c r="EN134" s="155"/>
      <c r="EO134" s="155"/>
      <c r="EP134" s="155"/>
      <c r="EQ134" s="155"/>
      <c r="ER134" s="155"/>
      <c r="ES134" s="155"/>
      <c r="ET134" s="155"/>
      <c r="EU134" s="155"/>
      <c r="EV134" s="155"/>
      <c r="EW134" s="155"/>
      <c r="EX134" s="155"/>
      <c r="EY134" s="155"/>
      <c r="EZ134" s="155"/>
      <c r="FA134" s="155"/>
      <c r="FB134" s="155"/>
      <c r="FC134" s="155"/>
      <c r="FD134" s="155"/>
      <c r="FE134" s="155"/>
      <c r="FF134" s="155"/>
      <c r="FG134" s="155"/>
      <c r="FH134" s="155"/>
      <c r="FI134" s="155"/>
      <c r="FJ134" s="155"/>
      <c r="FK134" s="155"/>
      <c r="FL134" s="155"/>
      <c r="FM134" s="155"/>
      <c r="FN134" s="155"/>
      <c r="FO134" s="155"/>
      <c r="FP134" s="155"/>
      <c r="FQ134" s="155"/>
      <c r="FR134" s="155"/>
      <c r="FS134" s="155"/>
      <c r="FT134" s="155"/>
      <c r="FU134" s="155"/>
      <c r="FV134" s="155"/>
      <c r="FW134" s="155"/>
      <c r="FX134" s="155"/>
      <c r="FY134" s="155"/>
      <c r="FZ134" s="155"/>
      <c r="GA134" s="155"/>
      <c r="GB134" s="155"/>
      <c r="GC134" s="155"/>
      <c r="GD134" s="155"/>
      <c r="GE134" s="155"/>
      <c r="GF134" s="155"/>
      <c r="GG134" s="155"/>
      <c r="GH134" s="155"/>
      <c r="GI134" s="155"/>
      <c r="GJ134" s="155"/>
      <c r="GK134" s="155"/>
      <c r="GL134" s="155"/>
      <c r="GM134" s="155"/>
      <c r="GN134" s="155"/>
      <c r="GO134" s="155"/>
      <c r="GP134" s="155"/>
      <c r="GQ134" s="155"/>
      <c r="GR134" s="155"/>
      <c r="GS134" s="155"/>
      <c r="GT134" s="155"/>
      <c r="GU134" s="155"/>
      <c r="GV134" s="155"/>
      <c r="GW134" s="155"/>
      <c r="GX134" s="155"/>
      <c r="GY134" s="155"/>
      <c r="GZ134" s="155"/>
      <c r="HA134" s="155"/>
      <c r="HB134" s="155"/>
      <c r="HC134" s="155"/>
      <c r="HD134" s="155"/>
      <c r="HE134" s="155"/>
      <c r="HF134" s="155"/>
      <c r="HG134" s="155"/>
      <c r="HH134" s="155"/>
      <c r="HI134" s="155"/>
      <c r="HJ134" s="155"/>
      <c r="HK134" s="155"/>
      <c r="HL134" s="155"/>
      <c r="HM134" s="155"/>
      <c r="HN134" s="155"/>
      <c r="HO134" s="155"/>
      <c r="HP134" s="155"/>
      <c r="HQ134" s="155"/>
      <c r="HR134" s="155"/>
      <c r="HS134" s="155"/>
      <c r="HT134" s="155"/>
      <c r="HU134" s="155"/>
      <c r="HV134" s="155"/>
      <c r="HW134" s="155"/>
      <c r="HX134" s="155"/>
      <c r="HY134" s="155"/>
      <c r="HZ134" s="155"/>
      <c r="IA134" s="155"/>
      <c r="IB134" s="155"/>
      <c r="IC134" s="155"/>
      <c r="ID134" s="155"/>
    </row>
    <row r="135" spans="1:238" s="159" customFormat="1" ht="12.75" customHeight="1">
      <c r="A135" s="153"/>
      <c r="B135" s="153"/>
      <c r="C135" s="153"/>
      <c r="D135" s="153"/>
      <c r="E135" s="438"/>
      <c r="F135" s="438"/>
      <c r="G135" s="438"/>
      <c r="H135" s="438"/>
      <c r="I135" s="438"/>
      <c r="J135" s="438"/>
      <c r="K135" s="438"/>
      <c r="L135" s="155"/>
      <c r="M135" s="156"/>
      <c r="N135" s="156"/>
      <c r="O135" s="156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55"/>
      <c r="DN135" s="155"/>
      <c r="DO135" s="155"/>
      <c r="DP135" s="155"/>
      <c r="DQ135" s="155"/>
      <c r="DR135" s="155"/>
      <c r="DS135" s="155"/>
      <c r="DT135" s="155"/>
      <c r="DU135" s="155"/>
      <c r="DV135" s="155"/>
      <c r="DW135" s="155"/>
      <c r="DX135" s="155"/>
      <c r="DY135" s="155"/>
      <c r="DZ135" s="155"/>
      <c r="EA135" s="155"/>
      <c r="EB135" s="155"/>
      <c r="EC135" s="155"/>
      <c r="ED135" s="155"/>
      <c r="EE135" s="155"/>
      <c r="EF135" s="155"/>
      <c r="EG135" s="155"/>
      <c r="EH135" s="155"/>
      <c r="EI135" s="155"/>
      <c r="EJ135" s="155"/>
      <c r="EK135" s="155"/>
      <c r="EL135" s="155"/>
      <c r="EM135" s="155"/>
      <c r="EN135" s="155"/>
      <c r="EO135" s="155"/>
      <c r="EP135" s="155"/>
      <c r="EQ135" s="155"/>
      <c r="ER135" s="155"/>
      <c r="ES135" s="155"/>
      <c r="ET135" s="155"/>
      <c r="EU135" s="155"/>
      <c r="EV135" s="155"/>
      <c r="EW135" s="155"/>
      <c r="EX135" s="155"/>
      <c r="EY135" s="155"/>
      <c r="EZ135" s="155"/>
      <c r="FA135" s="155"/>
      <c r="FB135" s="155"/>
      <c r="FC135" s="155"/>
      <c r="FD135" s="155"/>
      <c r="FE135" s="155"/>
      <c r="FF135" s="155"/>
      <c r="FG135" s="155"/>
      <c r="FH135" s="155"/>
      <c r="FI135" s="155"/>
      <c r="FJ135" s="155"/>
      <c r="FK135" s="155"/>
      <c r="FL135" s="155"/>
      <c r="FM135" s="155"/>
      <c r="FN135" s="155"/>
      <c r="FO135" s="155"/>
      <c r="FP135" s="155"/>
      <c r="FQ135" s="155"/>
      <c r="FR135" s="155"/>
      <c r="FS135" s="155"/>
      <c r="FT135" s="155"/>
      <c r="FU135" s="155"/>
      <c r="FV135" s="155"/>
      <c r="FW135" s="155"/>
      <c r="FX135" s="155"/>
      <c r="FY135" s="155"/>
      <c r="FZ135" s="155"/>
      <c r="GA135" s="155"/>
      <c r="GB135" s="155"/>
      <c r="GC135" s="155"/>
      <c r="GD135" s="155"/>
      <c r="GE135" s="155"/>
      <c r="GF135" s="155"/>
      <c r="GG135" s="155"/>
      <c r="GH135" s="155"/>
      <c r="GI135" s="155"/>
      <c r="GJ135" s="155"/>
      <c r="GK135" s="155"/>
      <c r="GL135" s="155"/>
      <c r="GM135" s="155"/>
      <c r="GN135" s="155"/>
      <c r="GO135" s="155"/>
      <c r="GP135" s="155"/>
      <c r="GQ135" s="155"/>
      <c r="GR135" s="155"/>
      <c r="GS135" s="155"/>
      <c r="GT135" s="155"/>
      <c r="GU135" s="155"/>
      <c r="GV135" s="155"/>
      <c r="GW135" s="155"/>
      <c r="GX135" s="155"/>
      <c r="GY135" s="155"/>
      <c r="GZ135" s="155"/>
      <c r="HA135" s="155"/>
      <c r="HB135" s="155"/>
      <c r="HC135" s="155"/>
      <c r="HD135" s="155"/>
      <c r="HE135" s="155"/>
      <c r="HF135" s="155"/>
      <c r="HG135" s="155"/>
      <c r="HH135" s="155"/>
      <c r="HI135" s="155"/>
      <c r="HJ135" s="155"/>
      <c r="HK135" s="155"/>
      <c r="HL135" s="155"/>
      <c r="HM135" s="155"/>
      <c r="HN135" s="155"/>
      <c r="HO135" s="155"/>
      <c r="HP135" s="155"/>
      <c r="HQ135" s="155"/>
      <c r="HR135" s="155"/>
      <c r="HS135" s="155"/>
      <c r="HT135" s="155"/>
      <c r="HU135" s="155"/>
      <c r="HV135" s="155"/>
      <c r="HW135" s="155"/>
      <c r="HX135" s="155"/>
      <c r="HY135" s="155"/>
      <c r="HZ135" s="155"/>
      <c r="IA135" s="155"/>
      <c r="IB135" s="155"/>
      <c r="IC135" s="155"/>
      <c r="ID135" s="155"/>
    </row>
    <row r="136" spans="1:15" ht="12.75" customHeight="1">
      <c r="A136" s="468" t="s">
        <v>387</v>
      </c>
      <c r="B136" s="483" t="s">
        <v>388</v>
      </c>
      <c r="C136" s="486" t="s">
        <v>349</v>
      </c>
      <c r="D136" s="487"/>
      <c r="E136" s="430"/>
      <c r="F136" s="430"/>
      <c r="G136" s="430"/>
      <c r="H136" s="430"/>
      <c r="I136" s="430"/>
      <c r="J136" s="430"/>
      <c r="K136" s="430"/>
      <c r="M136" s="85"/>
      <c r="N136" s="85"/>
      <c r="O136" s="85"/>
    </row>
    <row r="137" spans="1:15" ht="12.75" customHeight="1">
      <c r="A137" s="468"/>
      <c r="B137" s="484"/>
      <c r="C137" s="486" t="s">
        <v>350</v>
      </c>
      <c r="D137" s="487"/>
      <c r="E137" s="430"/>
      <c r="F137" s="430"/>
      <c r="G137" s="430"/>
      <c r="H137" s="430"/>
      <c r="I137" s="430"/>
      <c r="J137" s="430"/>
      <c r="K137" s="430"/>
      <c r="M137" s="85"/>
      <c r="N137" s="85"/>
      <c r="O137" s="85"/>
    </row>
    <row r="138" spans="1:15" ht="12.75" customHeight="1">
      <c r="A138" s="468"/>
      <c r="B138" s="484"/>
      <c r="C138" s="488" t="s">
        <v>351</v>
      </c>
      <c r="D138" s="139" t="s">
        <v>329</v>
      </c>
      <c r="E138" s="430"/>
      <c r="F138" s="430"/>
      <c r="G138" s="430"/>
      <c r="H138" s="430"/>
      <c r="I138" s="430"/>
      <c r="J138" s="430"/>
      <c r="K138" s="430"/>
      <c r="M138" s="85"/>
      <c r="N138" s="85"/>
      <c r="O138" s="85"/>
    </row>
    <row r="139" spans="1:15" ht="12.75" customHeight="1">
      <c r="A139" s="468"/>
      <c r="B139" s="485"/>
      <c r="C139" s="478"/>
      <c r="D139" s="139" t="s">
        <v>352</v>
      </c>
      <c r="E139" s="432"/>
      <c r="F139" s="432"/>
      <c r="G139" s="432"/>
      <c r="H139" s="432"/>
      <c r="I139" s="432"/>
      <c r="J139" s="432"/>
      <c r="K139" s="430"/>
      <c r="M139" s="85"/>
      <c r="N139" s="85"/>
      <c r="O139" s="85"/>
    </row>
    <row r="140" spans="1:15" s="155" customFormat="1" ht="12.75" customHeight="1">
      <c r="A140" s="162"/>
      <c r="B140" s="152"/>
      <c r="C140" s="153"/>
      <c r="D140" s="154"/>
      <c r="E140" s="437"/>
      <c r="F140" s="437"/>
      <c r="G140" s="437"/>
      <c r="H140" s="437"/>
      <c r="I140" s="437"/>
      <c r="J140" s="437"/>
      <c r="K140" s="437"/>
      <c r="M140" s="156"/>
      <c r="N140" s="156"/>
      <c r="O140" s="156"/>
    </row>
    <row r="141" spans="1:15" s="155" customFormat="1" ht="12.75" customHeight="1">
      <c r="A141" s="163"/>
      <c r="B141" s="163"/>
      <c r="C141" s="163"/>
      <c r="D141" s="163"/>
      <c r="E141" s="441"/>
      <c r="F141" s="441"/>
      <c r="G141" s="441"/>
      <c r="H141" s="441"/>
      <c r="I141" s="441"/>
      <c r="J141" s="441"/>
      <c r="K141" s="441"/>
      <c r="M141" s="156"/>
      <c r="N141" s="156"/>
      <c r="O141" s="156"/>
    </row>
    <row r="142" spans="1:15" s="135" customFormat="1" ht="12.75" customHeight="1">
      <c r="A142" s="468" t="s">
        <v>389</v>
      </c>
      <c r="B142" s="483" t="s">
        <v>388</v>
      </c>
      <c r="C142" s="486" t="s">
        <v>349</v>
      </c>
      <c r="D142" s="487"/>
      <c r="E142" s="430"/>
      <c r="F142" s="430"/>
      <c r="G142" s="430"/>
      <c r="H142" s="430"/>
      <c r="I142" s="430"/>
      <c r="J142" s="430"/>
      <c r="K142" s="430"/>
      <c r="M142" s="85"/>
      <c r="N142" s="85"/>
      <c r="O142" s="85"/>
    </row>
    <row r="143" spans="1:15" ht="12.75" customHeight="1">
      <c r="A143" s="468"/>
      <c r="B143" s="484"/>
      <c r="C143" s="486" t="s">
        <v>350</v>
      </c>
      <c r="D143" s="487"/>
      <c r="E143" s="430"/>
      <c r="F143" s="430"/>
      <c r="G143" s="430"/>
      <c r="H143" s="430"/>
      <c r="I143" s="430"/>
      <c r="J143" s="430"/>
      <c r="K143" s="430"/>
      <c r="M143" s="85"/>
      <c r="N143" s="85"/>
      <c r="O143" s="85"/>
    </row>
    <row r="144" spans="1:15" ht="12.75" customHeight="1">
      <c r="A144" s="468"/>
      <c r="B144" s="484"/>
      <c r="C144" s="488" t="s">
        <v>351</v>
      </c>
      <c r="D144" s="139" t="s">
        <v>329</v>
      </c>
      <c r="E144" s="430"/>
      <c r="F144" s="430"/>
      <c r="G144" s="430"/>
      <c r="H144" s="430"/>
      <c r="I144" s="430"/>
      <c r="J144" s="430"/>
      <c r="K144" s="430"/>
      <c r="M144" s="85"/>
      <c r="N144" s="85"/>
      <c r="O144" s="85"/>
    </row>
    <row r="145" spans="1:15" ht="12.75" customHeight="1">
      <c r="A145" s="468"/>
      <c r="B145" s="485"/>
      <c r="C145" s="478"/>
      <c r="D145" s="139" t="s">
        <v>352</v>
      </c>
      <c r="E145" s="432"/>
      <c r="F145" s="432"/>
      <c r="G145" s="432"/>
      <c r="H145" s="432"/>
      <c r="I145" s="432"/>
      <c r="J145" s="432"/>
      <c r="K145" s="430"/>
      <c r="M145" s="85"/>
      <c r="N145" s="85"/>
      <c r="O145" s="85"/>
    </row>
    <row r="146" spans="1:15" s="155" customFormat="1" ht="12.75" customHeight="1">
      <c r="A146" s="162"/>
      <c r="B146" s="152"/>
      <c r="C146" s="153"/>
      <c r="D146" s="154"/>
      <c r="E146" s="437"/>
      <c r="F146" s="437"/>
      <c r="G146" s="437"/>
      <c r="H146" s="437"/>
      <c r="I146" s="437"/>
      <c r="J146" s="437"/>
      <c r="K146" s="437"/>
      <c r="M146" s="156"/>
      <c r="N146" s="156"/>
      <c r="O146" s="156"/>
    </row>
    <row r="147" spans="1:15" s="155" customFormat="1" ht="12.75" customHeight="1">
      <c r="A147" s="163"/>
      <c r="B147" s="163"/>
      <c r="C147" s="163"/>
      <c r="D147" s="163"/>
      <c r="E147" s="441"/>
      <c r="F147" s="441"/>
      <c r="G147" s="441"/>
      <c r="H147" s="441"/>
      <c r="I147" s="441"/>
      <c r="J147" s="441"/>
      <c r="K147" s="441"/>
      <c r="M147" s="156"/>
      <c r="N147" s="156"/>
      <c r="O147" s="156"/>
    </row>
    <row r="148" spans="1:15" ht="12.75" customHeight="1">
      <c r="A148" s="468" t="s">
        <v>390</v>
      </c>
      <c r="B148" s="483" t="s">
        <v>204</v>
      </c>
      <c r="C148" s="486" t="s">
        <v>349</v>
      </c>
      <c r="D148" s="487"/>
      <c r="E148" s="430"/>
      <c r="F148" s="430"/>
      <c r="G148" s="430"/>
      <c r="H148" s="430"/>
      <c r="I148" s="430"/>
      <c r="J148" s="430"/>
      <c r="K148" s="430"/>
      <c r="L148" s="147"/>
      <c r="M148" s="85"/>
      <c r="N148" s="85"/>
      <c r="O148" s="85"/>
    </row>
    <row r="149" spans="1:15" ht="12.75" customHeight="1">
      <c r="A149" s="468"/>
      <c r="B149" s="484"/>
      <c r="C149" s="486" t="s">
        <v>350</v>
      </c>
      <c r="D149" s="487"/>
      <c r="E149" s="430"/>
      <c r="F149" s="430"/>
      <c r="G149" s="430"/>
      <c r="H149" s="430"/>
      <c r="I149" s="430"/>
      <c r="J149" s="430"/>
      <c r="K149" s="430"/>
      <c r="M149" s="85"/>
      <c r="N149" s="85"/>
      <c r="O149" s="85"/>
    </row>
    <row r="150" spans="1:15" ht="12.75" customHeight="1">
      <c r="A150" s="468"/>
      <c r="B150" s="484"/>
      <c r="C150" s="488" t="s">
        <v>351</v>
      </c>
      <c r="D150" s="139" t="s">
        <v>329</v>
      </c>
      <c r="E150" s="430"/>
      <c r="F150" s="430"/>
      <c r="G150" s="430"/>
      <c r="H150" s="430"/>
      <c r="I150" s="430"/>
      <c r="J150" s="430"/>
      <c r="K150" s="430"/>
      <c r="M150" s="85"/>
      <c r="N150" s="85"/>
      <c r="O150" s="85"/>
    </row>
    <row r="151" spans="1:15" ht="12.75" customHeight="1">
      <c r="A151" s="468"/>
      <c r="B151" s="485"/>
      <c r="C151" s="478"/>
      <c r="D151" s="139" t="s">
        <v>352</v>
      </c>
      <c r="E151" s="432"/>
      <c r="F151" s="432"/>
      <c r="G151" s="432"/>
      <c r="H151" s="432"/>
      <c r="I151" s="432"/>
      <c r="J151" s="432"/>
      <c r="K151" s="430"/>
      <c r="M151" s="85"/>
      <c r="N151" s="85"/>
      <c r="O151" s="85"/>
    </row>
    <row r="152" spans="1:15" s="155" customFormat="1" ht="12.75" customHeight="1">
      <c r="A152" s="162"/>
      <c r="B152" s="152"/>
      <c r="C152" s="153"/>
      <c r="D152" s="154"/>
      <c r="E152" s="437"/>
      <c r="F152" s="437"/>
      <c r="G152" s="437"/>
      <c r="H152" s="437"/>
      <c r="I152" s="437"/>
      <c r="J152" s="437"/>
      <c r="K152" s="437"/>
      <c r="M152" s="156"/>
      <c r="N152" s="156"/>
      <c r="O152" s="156"/>
    </row>
    <row r="153" spans="1:15" s="155" customFormat="1" ht="12.75" customHeight="1">
      <c r="A153" s="163"/>
      <c r="B153" s="163"/>
      <c r="C153" s="163"/>
      <c r="D153" s="163"/>
      <c r="E153" s="441"/>
      <c r="F153" s="441"/>
      <c r="G153" s="441"/>
      <c r="H153" s="441"/>
      <c r="I153" s="441"/>
      <c r="J153" s="441"/>
      <c r="K153" s="441"/>
      <c r="M153" s="156"/>
      <c r="N153" s="156"/>
      <c r="O153" s="156"/>
    </row>
    <row r="154" spans="1:15" ht="12.75" customHeight="1">
      <c r="A154" s="468" t="s">
        <v>209</v>
      </c>
      <c r="B154" s="483" t="s">
        <v>208</v>
      </c>
      <c r="C154" s="486" t="s">
        <v>391</v>
      </c>
      <c r="D154" s="487"/>
      <c r="E154" s="430"/>
      <c r="F154" s="430"/>
      <c r="G154" s="430"/>
      <c r="H154" s="430"/>
      <c r="I154" s="444">
        <v>0</v>
      </c>
      <c r="J154" s="444">
        <v>322</v>
      </c>
      <c r="K154" s="444">
        <v>302</v>
      </c>
      <c r="M154" s="85"/>
      <c r="N154" s="85"/>
      <c r="O154" s="85"/>
    </row>
    <row r="155" spans="1:15" ht="12.75" customHeight="1">
      <c r="A155" s="468"/>
      <c r="B155" s="484"/>
      <c r="C155" s="488" t="s">
        <v>351</v>
      </c>
      <c r="D155" s="139" t="s">
        <v>329</v>
      </c>
      <c r="E155" s="430"/>
      <c r="F155" s="430"/>
      <c r="G155" s="430"/>
      <c r="H155" s="430"/>
      <c r="I155" s="445"/>
      <c r="J155" s="444">
        <v>4605</v>
      </c>
      <c r="K155" s="444">
        <v>3678</v>
      </c>
      <c r="M155" s="85"/>
      <c r="N155" s="85"/>
      <c r="O155" s="85"/>
    </row>
    <row r="156" spans="1:15" ht="12.75" customHeight="1">
      <c r="A156" s="468"/>
      <c r="B156" s="485"/>
      <c r="C156" s="478"/>
      <c r="D156" s="139" t="s">
        <v>352</v>
      </c>
      <c r="E156" s="432"/>
      <c r="F156" s="432"/>
      <c r="G156" s="432"/>
      <c r="H156" s="432"/>
      <c r="I156" s="446"/>
      <c r="J156" s="446">
        <v>3684</v>
      </c>
      <c r="K156" s="444">
        <v>2942</v>
      </c>
      <c r="M156" s="85"/>
      <c r="N156" s="85"/>
      <c r="O156" s="85"/>
    </row>
    <row r="157" spans="1:15" s="155" customFormat="1" ht="12.75" customHeight="1">
      <c r="A157" s="162"/>
      <c r="B157" s="152"/>
      <c r="C157" s="163"/>
      <c r="D157" s="163"/>
      <c r="E157" s="437"/>
      <c r="F157" s="437"/>
      <c r="G157" s="437"/>
      <c r="H157" s="437"/>
      <c r="I157" s="437"/>
      <c r="J157" s="437"/>
      <c r="K157" s="437"/>
      <c r="M157" s="156"/>
      <c r="N157" s="156"/>
      <c r="O157" s="156"/>
    </row>
    <row r="158" spans="1:15" s="155" customFormat="1" ht="12.75" customHeight="1">
      <c r="A158" s="163"/>
      <c r="B158" s="163"/>
      <c r="C158" s="163"/>
      <c r="D158" s="163"/>
      <c r="E158" s="441"/>
      <c r="F158" s="441"/>
      <c r="G158" s="441"/>
      <c r="H158" s="441"/>
      <c r="I158" s="441"/>
      <c r="J158" s="441"/>
      <c r="K158" s="441"/>
      <c r="M158" s="156"/>
      <c r="N158" s="156"/>
      <c r="O158" s="156"/>
    </row>
    <row r="159" spans="1:15" ht="12.75" customHeight="1">
      <c r="A159" s="468" t="s">
        <v>211</v>
      </c>
      <c r="B159" s="483" t="s">
        <v>210</v>
      </c>
      <c r="C159" s="486" t="s">
        <v>349</v>
      </c>
      <c r="D159" s="487"/>
      <c r="E159" s="430"/>
      <c r="F159" s="430"/>
      <c r="G159" s="430"/>
      <c r="H159" s="430"/>
      <c r="I159" s="444">
        <v>0</v>
      </c>
      <c r="J159" s="444">
        <v>265</v>
      </c>
      <c r="K159" s="444">
        <v>1200</v>
      </c>
      <c r="M159" s="85"/>
      <c r="N159" s="85"/>
      <c r="O159" s="85"/>
    </row>
    <row r="160" spans="1:15" ht="12.75" customHeight="1">
      <c r="A160" s="468"/>
      <c r="B160" s="484"/>
      <c r="C160" s="488" t="s">
        <v>351</v>
      </c>
      <c r="D160" s="139" t="s">
        <v>329</v>
      </c>
      <c r="E160" s="430"/>
      <c r="F160" s="430"/>
      <c r="G160" s="430"/>
      <c r="H160" s="430"/>
      <c r="I160" s="444"/>
      <c r="J160" s="444">
        <v>3210</v>
      </c>
      <c r="K160" s="444">
        <v>14400</v>
      </c>
      <c r="M160" s="85"/>
      <c r="N160" s="85"/>
      <c r="O160" s="85"/>
    </row>
    <row r="161" spans="1:15" ht="12.75">
      <c r="A161" s="468"/>
      <c r="B161" s="485"/>
      <c r="C161" s="478"/>
      <c r="D161" s="139" t="s">
        <v>352</v>
      </c>
      <c r="E161" s="432"/>
      <c r="F161" s="432"/>
      <c r="G161" s="432"/>
      <c r="H161" s="432"/>
      <c r="I161" s="446"/>
      <c r="J161" s="446">
        <v>2568</v>
      </c>
      <c r="K161" s="444">
        <v>11520</v>
      </c>
      <c r="M161" s="85"/>
      <c r="N161" s="85"/>
      <c r="O161" s="85"/>
    </row>
    <row r="162" spans="1:15" s="155" customFormat="1" ht="12.75" customHeight="1">
      <c r="A162" s="162"/>
      <c r="B162" s="152"/>
      <c r="C162" s="153"/>
      <c r="D162" s="154"/>
      <c r="E162" s="437"/>
      <c r="F162" s="437"/>
      <c r="G162" s="437"/>
      <c r="H162" s="437"/>
      <c r="I162" s="437"/>
      <c r="J162" s="437"/>
      <c r="K162" s="437"/>
      <c r="M162" s="156"/>
      <c r="N162" s="156"/>
      <c r="O162" s="156"/>
    </row>
    <row r="163" spans="1:15" s="155" customFormat="1" ht="12.75" customHeight="1">
      <c r="A163" s="163"/>
      <c r="B163" s="163"/>
      <c r="C163" s="163"/>
      <c r="D163" s="163"/>
      <c r="E163" s="441"/>
      <c r="F163" s="441"/>
      <c r="G163" s="441"/>
      <c r="H163" s="441"/>
      <c r="I163" s="441"/>
      <c r="J163" s="441"/>
      <c r="K163" s="441"/>
      <c r="M163" s="156"/>
      <c r="N163" s="156"/>
      <c r="O163" s="156"/>
    </row>
    <row r="164" spans="1:15" ht="12.75" customHeight="1">
      <c r="A164" s="468" t="s">
        <v>213</v>
      </c>
      <c r="B164" s="483" t="s">
        <v>212</v>
      </c>
      <c r="C164" s="486" t="s">
        <v>349</v>
      </c>
      <c r="D164" s="487"/>
      <c r="E164" s="430"/>
      <c r="F164" s="430"/>
      <c r="G164" s="430"/>
      <c r="H164" s="430"/>
      <c r="I164" s="430"/>
      <c r="J164" s="430"/>
      <c r="K164" s="430"/>
      <c r="M164" s="85"/>
      <c r="N164" s="85"/>
      <c r="O164" s="85"/>
    </row>
    <row r="165" spans="1:15" ht="12.75" customHeight="1">
      <c r="A165" s="468"/>
      <c r="B165" s="484"/>
      <c r="C165" s="488" t="s">
        <v>351</v>
      </c>
      <c r="D165" s="139" t="s">
        <v>329</v>
      </c>
      <c r="E165" s="430"/>
      <c r="F165" s="430"/>
      <c r="G165" s="430"/>
      <c r="H165" s="430"/>
      <c r="I165" s="430"/>
      <c r="J165" s="430"/>
      <c r="K165" s="430"/>
      <c r="M165" s="85"/>
      <c r="N165" s="85"/>
      <c r="O165" s="85"/>
    </row>
    <row r="166" spans="1:15" ht="12.75" customHeight="1">
      <c r="A166" s="468"/>
      <c r="B166" s="485"/>
      <c r="C166" s="478"/>
      <c r="D166" s="139" t="s">
        <v>352</v>
      </c>
      <c r="E166" s="432"/>
      <c r="F166" s="432"/>
      <c r="G166" s="432"/>
      <c r="H166" s="432"/>
      <c r="I166" s="432"/>
      <c r="J166" s="432"/>
      <c r="K166" s="430"/>
      <c r="M166" s="85"/>
      <c r="N166" s="85"/>
      <c r="O166" s="85"/>
    </row>
    <row r="167" spans="1:15" s="155" customFormat="1" ht="12.75" customHeight="1">
      <c r="A167" s="162"/>
      <c r="B167" s="152"/>
      <c r="C167" s="153"/>
      <c r="D167" s="154"/>
      <c r="E167" s="437"/>
      <c r="F167" s="437"/>
      <c r="G167" s="437"/>
      <c r="H167" s="437"/>
      <c r="I167" s="437"/>
      <c r="J167" s="437"/>
      <c r="K167" s="437"/>
      <c r="M167" s="156"/>
      <c r="N167" s="156"/>
      <c r="O167" s="156"/>
    </row>
    <row r="168" spans="1:15" s="155" customFormat="1" ht="12.75" customHeight="1">
      <c r="A168" s="163"/>
      <c r="B168" s="163"/>
      <c r="C168" s="163"/>
      <c r="D168" s="163"/>
      <c r="E168" s="441"/>
      <c r="F168" s="441"/>
      <c r="G168" s="441"/>
      <c r="H168" s="441"/>
      <c r="I168" s="441"/>
      <c r="J168" s="441"/>
      <c r="K168" s="441"/>
      <c r="M168" s="156"/>
      <c r="N168" s="156"/>
      <c r="O168" s="156"/>
    </row>
    <row r="169" spans="1:15" ht="12.75" customHeight="1">
      <c r="A169" s="468" t="s">
        <v>215</v>
      </c>
      <c r="B169" s="483" t="s">
        <v>214</v>
      </c>
      <c r="C169" s="486" t="s">
        <v>391</v>
      </c>
      <c r="D169" s="487"/>
      <c r="E169" s="430"/>
      <c r="F169" s="430"/>
      <c r="G169" s="430"/>
      <c r="H169" s="430"/>
      <c r="I169" s="430"/>
      <c r="J169" s="430"/>
      <c r="K169" s="430"/>
      <c r="M169" s="85"/>
      <c r="N169" s="85"/>
      <c r="O169" s="85"/>
    </row>
    <row r="170" spans="1:15" ht="12.75" customHeight="1">
      <c r="A170" s="468"/>
      <c r="B170" s="484"/>
      <c r="C170" s="488" t="s">
        <v>351</v>
      </c>
      <c r="D170" s="139" t="s">
        <v>329</v>
      </c>
      <c r="E170" s="430"/>
      <c r="F170" s="430"/>
      <c r="G170" s="430"/>
      <c r="H170" s="430"/>
      <c r="I170" s="430"/>
      <c r="J170" s="430"/>
      <c r="K170" s="430"/>
      <c r="M170" s="85"/>
      <c r="N170" s="85"/>
      <c r="O170" s="85"/>
    </row>
    <row r="171" spans="1:15" ht="13.5" customHeight="1">
      <c r="A171" s="468"/>
      <c r="B171" s="485"/>
      <c r="C171" s="478"/>
      <c r="D171" s="139" t="s">
        <v>352</v>
      </c>
      <c r="E171" s="432"/>
      <c r="F171" s="432"/>
      <c r="G171" s="432"/>
      <c r="H171" s="432"/>
      <c r="I171" s="432"/>
      <c r="J171" s="432"/>
      <c r="K171" s="430"/>
      <c r="M171" s="85"/>
      <c r="N171" s="85"/>
      <c r="O171" s="85"/>
    </row>
    <row r="172" spans="1:15" s="155" customFormat="1" ht="12.75" customHeight="1">
      <c r="A172" s="162"/>
      <c r="B172" s="152"/>
      <c r="C172" s="153"/>
      <c r="D172" s="154"/>
      <c r="E172" s="437"/>
      <c r="F172" s="437"/>
      <c r="G172" s="437"/>
      <c r="H172" s="437"/>
      <c r="I172" s="437"/>
      <c r="J172" s="437"/>
      <c r="K172" s="437"/>
      <c r="M172" s="156"/>
      <c r="N172" s="156"/>
      <c r="O172" s="156"/>
    </row>
    <row r="173" spans="1:15" s="155" customFormat="1" ht="12.75" customHeight="1">
      <c r="A173" s="163"/>
      <c r="B173" s="163"/>
      <c r="C173" s="163"/>
      <c r="D173" s="163"/>
      <c r="E173" s="441"/>
      <c r="F173" s="441"/>
      <c r="G173" s="441"/>
      <c r="H173" s="441"/>
      <c r="I173" s="441"/>
      <c r="J173" s="441"/>
      <c r="K173" s="441"/>
      <c r="M173" s="156"/>
      <c r="N173" s="156"/>
      <c r="O173" s="156"/>
    </row>
    <row r="174" spans="1:15" ht="12.75" customHeight="1">
      <c r="A174" s="468" t="s">
        <v>217</v>
      </c>
      <c r="B174" s="483" t="s">
        <v>216</v>
      </c>
      <c r="C174" s="486" t="s">
        <v>349</v>
      </c>
      <c r="D174" s="487"/>
      <c r="E174" s="430"/>
      <c r="F174" s="430"/>
      <c r="G174" s="430"/>
      <c r="H174" s="430"/>
      <c r="I174" s="430"/>
      <c r="J174" s="430"/>
      <c r="K174" s="430"/>
      <c r="M174" s="85"/>
      <c r="N174" s="85"/>
      <c r="O174" s="85"/>
    </row>
    <row r="175" spans="1:15" ht="12.75" customHeight="1">
      <c r="A175" s="468"/>
      <c r="B175" s="484"/>
      <c r="C175" s="488" t="s">
        <v>351</v>
      </c>
      <c r="D175" s="139" t="s">
        <v>329</v>
      </c>
      <c r="E175" s="430"/>
      <c r="F175" s="430"/>
      <c r="G175" s="430"/>
      <c r="H175" s="430"/>
      <c r="I175" s="430"/>
      <c r="J175" s="430"/>
      <c r="K175" s="430"/>
      <c r="M175" s="85"/>
      <c r="N175" s="85"/>
      <c r="O175" s="85"/>
    </row>
    <row r="176" spans="1:15" ht="12.75" customHeight="1">
      <c r="A176" s="468"/>
      <c r="B176" s="485"/>
      <c r="C176" s="478"/>
      <c r="D176" s="139" t="s">
        <v>352</v>
      </c>
      <c r="E176" s="432"/>
      <c r="F176" s="432"/>
      <c r="G176" s="432"/>
      <c r="H176" s="432"/>
      <c r="I176" s="432"/>
      <c r="J176" s="432"/>
      <c r="K176" s="430"/>
      <c r="M176" s="85"/>
      <c r="N176" s="85"/>
      <c r="O176" s="85"/>
    </row>
    <row r="177" spans="1:15" s="155" customFormat="1" ht="12.75" customHeight="1">
      <c r="A177" s="162"/>
      <c r="B177" s="152"/>
      <c r="C177" s="153"/>
      <c r="D177" s="154"/>
      <c r="E177" s="437"/>
      <c r="F177" s="437"/>
      <c r="G177" s="437"/>
      <c r="H177" s="437"/>
      <c r="I177" s="437"/>
      <c r="J177" s="437"/>
      <c r="K177" s="437"/>
      <c r="M177" s="156"/>
      <c r="N177" s="156"/>
      <c r="O177" s="156"/>
    </row>
    <row r="178" spans="1:15" s="155" customFormat="1" ht="12.75" customHeight="1">
      <c r="A178" s="163"/>
      <c r="B178" s="163"/>
      <c r="C178" s="163"/>
      <c r="D178" s="163"/>
      <c r="E178" s="441"/>
      <c r="F178" s="441"/>
      <c r="G178" s="441"/>
      <c r="H178" s="441"/>
      <c r="I178" s="441"/>
      <c r="J178" s="441"/>
      <c r="K178" s="441"/>
      <c r="M178" s="156"/>
      <c r="N178" s="156"/>
      <c r="O178" s="156"/>
    </row>
    <row r="179" spans="1:15" s="135" customFormat="1" ht="12.75" customHeight="1">
      <c r="A179" s="468" t="s">
        <v>219</v>
      </c>
      <c r="B179" s="483" t="s">
        <v>218</v>
      </c>
      <c r="C179" s="486" t="s">
        <v>391</v>
      </c>
      <c r="D179" s="487"/>
      <c r="E179" s="430"/>
      <c r="F179" s="430"/>
      <c r="G179" s="430"/>
      <c r="H179" s="430"/>
      <c r="I179" s="430">
        <v>1030</v>
      </c>
      <c r="J179" s="430">
        <v>5950</v>
      </c>
      <c r="K179" s="430">
        <v>5470</v>
      </c>
      <c r="M179" s="85"/>
      <c r="N179" s="85"/>
      <c r="O179" s="85"/>
    </row>
    <row r="180" spans="1:15" ht="12.75" customHeight="1">
      <c r="A180" s="468"/>
      <c r="B180" s="484"/>
      <c r="C180" s="488" t="s">
        <v>351</v>
      </c>
      <c r="D180" s="139" t="s">
        <v>329</v>
      </c>
      <c r="E180" s="430"/>
      <c r="F180" s="430"/>
      <c r="G180" s="430"/>
      <c r="H180" s="430"/>
      <c r="I180" s="430">
        <v>1210</v>
      </c>
      <c r="J180" s="430">
        <v>7160</v>
      </c>
      <c r="K180" s="430">
        <v>12630</v>
      </c>
      <c r="M180" s="85"/>
      <c r="N180" s="85"/>
      <c r="O180" s="85"/>
    </row>
    <row r="181" spans="1:15" ht="12.75" customHeight="1">
      <c r="A181" s="468"/>
      <c r="B181" s="485"/>
      <c r="C181" s="478"/>
      <c r="D181" s="139" t="s">
        <v>352</v>
      </c>
      <c r="E181" s="432"/>
      <c r="F181" s="432"/>
      <c r="G181" s="432"/>
      <c r="H181" s="432"/>
      <c r="I181" s="432">
        <v>968</v>
      </c>
      <c r="J181" s="432">
        <v>5730</v>
      </c>
      <c r="K181" s="430">
        <v>10110</v>
      </c>
      <c r="M181" s="85"/>
      <c r="N181" s="85"/>
      <c r="O181" s="85"/>
    </row>
    <row r="182" spans="1:15" s="155" customFormat="1" ht="12.75" customHeight="1">
      <c r="A182" s="162"/>
      <c r="B182" s="152"/>
      <c r="C182" s="153"/>
      <c r="D182" s="154"/>
      <c r="E182" s="437"/>
      <c r="F182" s="437"/>
      <c r="G182" s="437"/>
      <c r="H182" s="437"/>
      <c r="I182" s="437"/>
      <c r="J182" s="437"/>
      <c r="K182" s="437"/>
      <c r="M182" s="156"/>
      <c r="N182" s="156"/>
      <c r="O182" s="156"/>
    </row>
    <row r="183" spans="1:15" s="155" customFormat="1" ht="12.75" customHeight="1">
      <c r="A183" s="153"/>
      <c r="B183" s="153"/>
      <c r="C183" s="153"/>
      <c r="D183" s="153"/>
      <c r="E183" s="438"/>
      <c r="F183" s="438"/>
      <c r="G183" s="438"/>
      <c r="H183" s="438"/>
      <c r="I183" s="438"/>
      <c r="J183" s="438"/>
      <c r="K183" s="438"/>
      <c r="M183" s="156"/>
      <c r="N183" s="156"/>
      <c r="O183" s="156"/>
    </row>
    <row r="184" spans="1:238" s="160" customFormat="1" ht="12.75" customHeight="1">
      <c r="A184" s="468" t="s">
        <v>221</v>
      </c>
      <c r="B184" s="483" t="s">
        <v>220</v>
      </c>
      <c r="C184" s="486" t="s">
        <v>391</v>
      </c>
      <c r="D184" s="487"/>
      <c r="E184" s="430"/>
      <c r="F184" s="430"/>
      <c r="G184" s="430"/>
      <c r="H184" s="430"/>
      <c r="I184" s="430">
        <v>10</v>
      </c>
      <c r="J184" s="430">
        <v>125</v>
      </c>
      <c r="K184" s="430">
        <v>20</v>
      </c>
      <c r="L184" s="135"/>
      <c r="M184" s="85"/>
      <c r="N184" s="85"/>
      <c r="O184" s="8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5"/>
      <c r="CA184" s="135"/>
      <c r="CB184" s="135"/>
      <c r="CC184" s="135"/>
      <c r="CD184" s="135"/>
      <c r="CE184" s="135"/>
      <c r="CF184" s="135"/>
      <c r="CG184" s="135"/>
      <c r="CH184" s="135"/>
      <c r="CI184" s="135"/>
      <c r="CJ184" s="135"/>
      <c r="CK184" s="135"/>
      <c r="CL184" s="135"/>
      <c r="CM184" s="135"/>
      <c r="CN184" s="135"/>
      <c r="CO184" s="135"/>
      <c r="CP184" s="135"/>
      <c r="CQ184" s="135"/>
      <c r="CR184" s="135"/>
      <c r="CS184" s="135"/>
      <c r="CT184" s="135"/>
      <c r="CU184" s="135"/>
      <c r="CV184" s="135"/>
      <c r="CW184" s="135"/>
      <c r="CX184" s="135"/>
      <c r="CY184" s="135"/>
      <c r="CZ184" s="135"/>
      <c r="DA184" s="135"/>
      <c r="DB184" s="135"/>
      <c r="DC184" s="135"/>
      <c r="DD184" s="135"/>
      <c r="DE184" s="135"/>
      <c r="DF184" s="135"/>
      <c r="DG184" s="135"/>
      <c r="DH184" s="135"/>
      <c r="DI184" s="135"/>
      <c r="DJ184" s="135"/>
      <c r="DK184" s="135"/>
      <c r="DL184" s="135"/>
      <c r="DM184" s="135"/>
      <c r="DN184" s="135"/>
      <c r="DO184" s="135"/>
      <c r="DP184" s="135"/>
      <c r="DQ184" s="135"/>
      <c r="DR184" s="135"/>
      <c r="DS184" s="135"/>
      <c r="DT184" s="135"/>
      <c r="DU184" s="135"/>
      <c r="DV184" s="135"/>
      <c r="DW184" s="135"/>
      <c r="DX184" s="135"/>
      <c r="DY184" s="135"/>
      <c r="DZ184" s="135"/>
      <c r="EA184" s="135"/>
      <c r="EB184" s="135"/>
      <c r="EC184" s="135"/>
      <c r="ED184" s="135"/>
      <c r="EE184" s="135"/>
      <c r="EF184" s="135"/>
      <c r="EG184" s="135"/>
      <c r="EH184" s="135"/>
      <c r="EI184" s="135"/>
      <c r="EJ184" s="135"/>
      <c r="EK184" s="135"/>
      <c r="EL184" s="135"/>
      <c r="EM184" s="135"/>
      <c r="EN184" s="135"/>
      <c r="EO184" s="135"/>
      <c r="EP184" s="135"/>
      <c r="EQ184" s="135"/>
      <c r="ER184" s="135"/>
      <c r="ES184" s="135"/>
      <c r="ET184" s="135"/>
      <c r="EU184" s="135"/>
      <c r="EV184" s="135"/>
      <c r="EW184" s="135"/>
      <c r="EX184" s="135"/>
      <c r="EY184" s="135"/>
      <c r="EZ184" s="135"/>
      <c r="FA184" s="135"/>
      <c r="FB184" s="135"/>
      <c r="FC184" s="135"/>
      <c r="FD184" s="135"/>
      <c r="FE184" s="135"/>
      <c r="FF184" s="135"/>
      <c r="FG184" s="135"/>
      <c r="FH184" s="135"/>
      <c r="FI184" s="135"/>
      <c r="FJ184" s="135"/>
      <c r="FK184" s="135"/>
      <c r="FL184" s="135"/>
      <c r="FM184" s="135"/>
      <c r="FN184" s="135"/>
      <c r="FO184" s="135"/>
      <c r="FP184" s="135"/>
      <c r="FQ184" s="135"/>
      <c r="FR184" s="135"/>
      <c r="FS184" s="135"/>
      <c r="FT184" s="135"/>
      <c r="FU184" s="135"/>
      <c r="FV184" s="135"/>
      <c r="FW184" s="135"/>
      <c r="FX184" s="135"/>
      <c r="FY184" s="135"/>
      <c r="FZ184" s="135"/>
      <c r="GA184" s="135"/>
      <c r="GB184" s="135"/>
      <c r="GC184" s="135"/>
      <c r="GD184" s="135"/>
      <c r="GE184" s="135"/>
      <c r="GF184" s="135"/>
      <c r="GG184" s="135"/>
      <c r="GH184" s="135"/>
      <c r="GI184" s="135"/>
      <c r="GJ184" s="135"/>
      <c r="GK184" s="135"/>
      <c r="GL184" s="135"/>
      <c r="GM184" s="135"/>
      <c r="GN184" s="135"/>
      <c r="GO184" s="135"/>
      <c r="GP184" s="135"/>
      <c r="GQ184" s="135"/>
      <c r="GR184" s="135"/>
      <c r="GS184" s="135"/>
      <c r="GT184" s="135"/>
      <c r="GU184" s="135"/>
      <c r="GV184" s="135"/>
      <c r="GW184" s="135"/>
      <c r="GX184" s="135"/>
      <c r="GY184" s="135"/>
      <c r="GZ184" s="135"/>
      <c r="HA184" s="135"/>
      <c r="HB184" s="135"/>
      <c r="HC184" s="135"/>
      <c r="HD184" s="135"/>
      <c r="HE184" s="135"/>
      <c r="HF184" s="135"/>
      <c r="HG184" s="135"/>
      <c r="HH184" s="135"/>
      <c r="HI184" s="135"/>
      <c r="HJ184" s="135"/>
      <c r="HK184" s="135"/>
      <c r="HL184" s="135"/>
      <c r="HM184" s="135"/>
      <c r="HN184" s="135"/>
      <c r="HO184" s="135"/>
      <c r="HP184" s="135"/>
      <c r="HQ184" s="135"/>
      <c r="HR184" s="135"/>
      <c r="HS184" s="135"/>
      <c r="HT184" s="135"/>
      <c r="HU184" s="135"/>
      <c r="HV184" s="135"/>
      <c r="HW184" s="135"/>
      <c r="HX184" s="135"/>
      <c r="HY184" s="135"/>
      <c r="HZ184" s="135"/>
      <c r="IA184" s="135"/>
      <c r="IB184" s="135"/>
      <c r="IC184" s="135"/>
      <c r="ID184" s="135"/>
    </row>
    <row r="185" spans="1:15" s="135" customFormat="1" ht="12.75" customHeight="1">
      <c r="A185" s="468"/>
      <c r="B185" s="484"/>
      <c r="C185" s="488" t="s">
        <v>351</v>
      </c>
      <c r="D185" s="139" t="s">
        <v>329</v>
      </c>
      <c r="E185" s="430"/>
      <c r="F185" s="430"/>
      <c r="G185" s="430"/>
      <c r="H185" s="430"/>
      <c r="I185" s="430">
        <v>1975</v>
      </c>
      <c r="J185" s="430">
        <v>12400</v>
      </c>
      <c r="K185" s="430">
        <v>14000</v>
      </c>
      <c r="M185" s="85"/>
      <c r="N185" s="85"/>
      <c r="O185" s="85"/>
    </row>
    <row r="186" spans="1:238" s="161" customFormat="1" ht="12.75" customHeight="1">
      <c r="A186" s="468"/>
      <c r="B186" s="485"/>
      <c r="C186" s="478"/>
      <c r="D186" s="139" t="s">
        <v>352</v>
      </c>
      <c r="E186" s="430"/>
      <c r="F186" s="430"/>
      <c r="G186" s="430"/>
      <c r="H186" s="430"/>
      <c r="I186" s="430">
        <v>1580</v>
      </c>
      <c r="J186" s="430">
        <v>9920</v>
      </c>
      <c r="K186" s="430">
        <v>11200</v>
      </c>
      <c r="L186" s="135"/>
      <c r="M186" s="85"/>
      <c r="N186" s="85"/>
      <c r="O186" s="8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5"/>
      <c r="CA186" s="135"/>
      <c r="CB186" s="135"/>
      <c r="CC186" s="135"/>
      <c r="CD186" s="135"/>
      <c r="CE186" s="135"/>
      <c r="CF186" s="135"/>
      <c r="CG186" s="135"/>
      <c r="CH186" s="135"/>
      <c r="CI186" s="135"/>
      <c r="CJ186" s="135"/>
      <c r="CK186" s="135"/>
      <c r="CL186" s="135"/>
      <c r="CM186" s="135"/>
      <c r="CN186" s="135"/>
      <c r="CO186" s="135"/>
      <c r="CP186" s="135"/>
      <c r="CQ186" s="135"/>
      <c r="CR186" s="135"/>
      <c r="CS186" s="135"/>
      <c r="CT186" s="135"/>
      <c r="CU186" s="135"/>
      <c r="CV186" s="135"/>
      <c r="CW186" s="135"/>
      <c r="CX186" s="135"/>
      <c r="CY186" s="135"/>
      <c r="CZ186" s="135"/>
      <c r="DA186" s="135"/>
      <c r="DB186" s="135"/>
      <c r="DC186" s="135"/>
      <c r="DD186" s="135"/>
      <c r="DE186" s="135"/>
      <c r="DF186" s="135"/>
      <c r="DG186" s="135"/>
      <c r="DH186" s="135"/>
      <c r="DI186" s="135"/>
      <c r="DJ186" s="135"/>
      <c r="DK186" s="135"/>
      <c r="DL186" s="135"/>
      <c r="DM186" s="135"/>
      <c r="DN186" s="135"/>
      <c r="DO186" s="135"/>
      <c r="DP186" s="135"/>
      <c r="DQ186" s="135"/>
      <c r="DR186" s="135"/>
      <c r="DS186" s="135"/>
      <c r="DT186" s="135"/>
      <c r="DU186" s="135"/>
      <c r="DV186" s="135"/>
      <c r="DW186" s="135"/>
      <c r="DX186" s="135"/>
      <c r="DY186" s="135"/>
      <c r="DZ186" s="135"/>
      <c r="EA186" s="135"/>
      <c r="EB186" s="135"/>
      <c r="EC186" s="135"/>
      <c r="ED186" s="135"/>
      <c r="EE186" s="135"/>
      <c r="EF186" s="135"/>
      <c r="EG186" s="135"/>
      <c r="EH186" s="135"/>
      <c r="EI186" s="135"/>
      <c r="EJ186" s="135"/>
      <c r="EK186" s="135"/>
      <c r="EL186" s="135"/>
      <c r="EM186" s="135"/>
      <c r="EN186" s="135"/>
      <c r="EO186" s="135"/>
      <c r="EP186" s="135"/>
      <c r="EQ186" s="135"/>
      <c r="ER186" s="135"/>
      <c r="ES186" s="135"/>
      <c r="ET186" s="135"/>
      <c r="EU186" s="135"/>
      <c r="EV186" s="135"/>
      <c r="EW186" s="135"/>
      <c r="EX186" s="135"/>
      <c r="EY186" s="135"/>
      <c r="EZ186" s="135"/>
      <c r="FA186" s="135"/>
      <c r="FB186" s="135"/>
      <c r="FC186" s="135"/>
      <c r="FD186" s="135"/>
      <c r="FE186" s="135"/>
      <c r="FF186" s="135"/>
      <c r="FG186" s="135"/>
      <c r="FH186" s="135"/>
      <c r="FI186" s="135"/>
      <c r="FJ186" s="135"/>
      <c r="FK186" s="135"/>
      <c r="FL186" s="135"/>
      <c r="FM186" s="135"/>
      <c r="FN186" s="135"/>
      <c r="FO186" s="135"/>
      <c r="FP186" s="135"/>
      <c r="FQ186" s="135"/>
      <c r="FR186" s="135"/>
      <c r="FS186" s="135"/>
      <c r="FT186" s="135"/>
      <c r="FU186" s="135"/>
      <c r="FV186" s="135"/>
      <c r="FW186" s="135"/>
      <c r="FX186" s="135"/>
      <c r="FY186" s="135"/>
      <c r="FZ186" s="135"/>
      <c r="GA186" s="135"/>
      <c r="GB186" s="135"/>
      <c r="GC186" s="135"/>
      <c r="GD186" s="135"/>
      <c r="GE186" s="135"/>
      <c r="GF186" s="135"/>
      <c r="GG186" s="135"/>
      <c r="GH186" s="135"/>
      <c r="GI186" s="135"/>
      <c r="GJ186" s="135"/>
      <c r="GK186" s="135"/>
      <c r="GL186" s="135"/>
      <c r="GM186" s="135"/>
      <c r="GN186" s="135"/>
      <c r="GO186" s="135"/>
      <c r="GP186" s="135"/>
      <c r="GQ186" s="135"/>
      <c r="GR186" s="135"/>
      <c r="GS186" s="135"/>
      <c r="GT186" s="135"/>
      <c r="GU186" s="135"/>
      <c r="GV186" s="135"/>
      <c r="GW186" s="135"/>
      <c r="GX186" s="135"/>
      <c r="GY186" s="135"/>
      <c r="GZ186" s="135"/>
      <c r="HA186" s="135"/>
      <c r="HB186" s="135"/>
      <c r="HC186" s="135"/>
      <c r="HD186" s="135"/>
      <c r="HE186" s="135"/>
      <c r="HF186" s="135"/>
      <c r="HG186" s="135"/>
      <c r="HH186" s="135"/>
      <c r="HI186" s="135"/>
      <c r="HJ186" s="135"/>
      <c r="HK186" s="135"/>
      <c r="HL186" s="135"/>
      <c r="HM186" s="135"/>
      <c r="HN186" s="135"/>
      <c r="HO186" s="135"/>
      <c r="HP186" s="135"/>
      <c r="HQ186" s="135"/>
      <c r="HR186" s="135"/>
      <c r="HS186" s="135"/>
      <c r="HT186" s="135"/>
      <c r="HU186" s="135"/>
      <c r="HV186" s="135"/>
      <c r="HW186" s="135"/>
      <c r="HX186" s="135"/>
      <c r="HY186" s="135"/>
      <c r="HZ186" s="135"/>
      <c r="IA186" s="135"/>
      <c r="IB186" s="135"/>
      <c r="IC186" s="135"/>
      <c r="ID186" s="135"/>
    </row>
    <row r="187" spans="1:238" s="165" customFormat="1" ht="12.75" customHeight="1" thickBot="1">
      <c r="A187" s="448"/>
      <c r="B187" s="449"/>
      <c r="C187" s="450"/>
      <c r="D187" s="156"/>
      <c r="E187" s="440"/>
      <c r="F187" s="440"/>
      <c r="G187" s="440"/>
      <c r="H187" s="440"/>
      <c r="I187" s="440"/>
      <c r="J187" s="440"/>
      <c r="K187" s="440"/>
      <c r="L187" s="155"/>
      <c r="M187" s="156"/>
      <c r="N187" s="156"/>
      <c r="O187" s="156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5"/>
      <c r="FU187" s="155"/>
      <c r="FV187" s="155"/>
      <c r="FW187" s="155"/>
      <c r="FX187" s="155"/>
      <c r="FY187" s="155"/>
      <c r="FZ187" s="155"/>
      <c r="GA187" s="155"/>
      <c r="GB187" s="155"/>
      <c r="GC187" s="155"/>
      <c r="GD187" s="155"/>
      <c r="GE187" s="155"/>
      <c r="GF187" s="155"/>
      <c r="GG187" s="155"/>
      <c r="GH187" s="155"/>
      <c r="GI187" s="155"/>
      <c r="GJ187" s="155"/>
      <c r="GK187" s="155"/>
      <c r="GL187" s="155"/>
      <c r="GM187" s="155"/>
      <c r="GN187" s="155"/>
      <c r="GO187" s="155"/>
      <c r="GP187" s="155"/>
      <c r="GQ187" s="155"/>
      <c r="GR187" s="155"/>
      <c r="GS187" s="155"/>
      <c r="GT187" s="155"/>
      <c r="GU187" s="155"/>
      <c r="GV187" s="155"/>
      <c r="GW187" s="155"/>
      <c r="GX187" s="155"/>
      <c r="GY187" s="155"/>
      <c r="GZ187" s="155"/>
      <c r="HA187" s="155"/>
      <c r="HB187" s="155"/>
      <c r="HC187" s="155"/>
      <c r="HD187" s="155"/>
      <c r="HE187" s="155"/>
      <c r="HF187" s="155"/>
      <c r="HG187" s="155"/>
      <c r="HH187" s="155"/>
      <c r="HI187" s="155"/>
      <c r="HJ187" s="155"/>
      <c r="HK187" s="155"/>
      <c r="HL187" s="155"/>
      <c r="HM187" s="155"/>
      <c r="HN187" s="155"/>
      <c r="HO187" s="155"/>
      <c r="HP187" s="155"/>
      <c r="HQ187" s="155"/>
      <c r="HR187" s="155"/>
      <c r="HS187" s="155"/>
      <c r="HT187" s="155"/>
      <c r="HU187" s="155"/>
      <c r="HV187" s="155"/>
      <c r="HW187" s="155"/>
      <c r="HX187" s="155"/>
      <c r="HY187" s="155"/>
      <c r="HZ187" s="155"/>
      <c r="IA187" s="155"/>
      <c r="IB187" s="155"/>
      <c r="IC187" s="155"/>
      <c r="ID187" s="155"/>
    </row>
    <row r="188" spans="1:238" s="166" customFormat="1" ht="12.75" customHeight="1">
      <c r="A188" s="469" t="s">
        <v>392</v>
      </c>
      <c r="B188" s="471"/>
      <c r="C188" s="454" t="s">
        <v>351</v>
      </c>
      <c r="D188" s="451" t="s">
        <v>329</v>
      </c>
      <c r="E188" s="442">
        <f aca="true" t="shared" si="0" ref="E188:H189">SUM(E185,E180,E175,E170,E165,E160,E155,E150,E144,E138,E132,E126,E120,E114,E108,E102,E96,E90,E84,E78,E72,E66,E59,E53,E46)+SUM(E40,E33,E29,E23,E17,E11,E6)</f>
        <v>0</v>
      </c>
      <c r="F188" s="442">
        <f t="shared" si="0"/>
        <v>0</v>
      </c>
      <c r="G188" s="442">
        <f t="shared" si="0"/>
        <v>0</v>
      </c>
      <c r="H188" s="442">
        <f t="shared" si="0"/>
        <v>0</v>
      </c>
      <c r="I188" s="442">
        <f aca="true" t="shared" si="1" ref="I188:K189">I185+I180+I175+I170+I165+I160+I155+I150+I144+I138+I138+I132+I126+I120+I114+I108+I96+I90+I84+I78+I72+I66+I59+I53+I46+I40+I29+I23+I17+I11+I6</f>
        <v>14256.55</v>
      </c>
      <c r="J188" s="442">
        <f t="shared" si="1"/>
        <v>185440.04</v>
      </c>
      <c r="K188" s="452">
        <f t="shared" si="1"/>
        <v>236786.88</v>
      </c>
      <c r="L188" s="135"/>
      <c r="M188" s="85"/>
      <c r="N188" s="85"/>
      <c r="O188" s="8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5"/>
      <c r="CN188" s="135"/>
      <c r="CO188" s="135"/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  <c r="DB188" s="135"/>
      <c r="DC188" s="135"/>
      <c r="DD188" s="135"/>
      <c r="DE188" s="135"/>
      <c r="DF188" s="135"/>
      <c r="DG188" s="135"/>
      <c r="DH188" s="135"/>
      <c r="DI188" s="135"/>
      <c r="DJ188" s="135"/>
      <c r="DK188" s="135"/>
      <c r="DL188" s="135"/>
      <c r="DM188" s="135"/>
      <c r="DN188" s="135"/>
      <c r="DO188" s="135"/>
      <c r="DP188" s="135"/>
      <c r="DQ188" s="135"/>
      <c r="DR188" s="135"/>
      <c r="DS188" s="135"/>
      <c r="DT188" s="135"/>
      <c r="DU188" s="135"/>
      <c r="DV188" s="135"/>
      <c r="DW188" s="135"/>
      <c r="DX188" s="135"/>
      <c r="DY188" s="135"/>
      <c r="DZ188" s="135"/>
      <c r="EA188" s="135"/>
      <c r="EB188" s="135"/>
      <c r="EC188" s="135"/>
      <c r="ED188" s="135"/>
      <c r="EE188" s="135"/>
      <c r="EF188" s="135"/>
      <c r="EG188" s="135"/>
      <c r="EH188" s="135"/>
      <c r="EI188" s="135"/>
      <c r="EJ188" s="135"/>
      <c r="EK188" s="135"/>
      <c r="EL188" s="135"/>
      <c r="EM188" s="135"/>
      <c r="EN188" s="135"/>
      <c r="EO188" s="135"/>
      <c r="EP188" s="135"/>
      <c r="EQ188" s="135"/>
      <c r="ER188" s="135"/>
      <c r="ES188" s="135"/>
      <c r="ET188" s="135"/>
      <c r="EU188" s="135"/>
      <c r="EV188" s="135"/>
      <c r="EW188" s="135"/>
      <c r="EX188" s="135"/>
      <c r="EY188" s="135"/>
      <c r="EZ188" s="135"/>
      <c r="FA188" s="135"/>
      <c r="FB188" s="135"/>
      <c r="FC188" s="135"/>
      <c r="FD188" s="135"/>
      <c r="FE188" s="135"/>
      <c r="FF188" s="135"/>
      <c r="FG188" s="135"/>
      <c r="FH188" s="135"/>
      <c r="FI188" s="135"/>
      <c r="FJ188" s="135"/>
      <c r="FK188" s="135"/>
      <c r="FL188" s="135"/>
      <c r="FM188" s="135"/>
      <c r="FN188" s="135"/>
      <c r="FO188" s="135"/>
      <c r="FP188" s="135"/>
      <c r="FQ188" s="135"/>
      <c r="FR188" s="135"/>
      <c r="FS188" s="135"/>
      <c r="FT188" s="135"/>
      <c r="FU188" s="135"/>
      <c r="FV188" s="135"/>
      <c r="FW188" s="135"/>
      <c r="FX188" s="135"/>
      <c r="FY188" s="135"/>
      <c r="FZ188" s="135"/>
      <c r="GA188" s="135"/>
      <c r="GB188" s="135"/>
      <c r="GC188" s="135"/>
      <c r="GD188" s="135"/>
      <c r="GE188" s="135"/>
      <c r="GF188" s="135"/>
      <c r="GG188" s="135"/>
      <c r="GH188" s="135"/>
      <c r="GI188" s="135"/>
      <c r="GJ188" s="135"/>
      <c r="GK188" s="135"/>
      <c r="GL188" s="135"/>
      <c r="GM188" s="135"/>
      <c r="GN188" s="135"/>
      <c r="GO188" s="135"/>
      <c r="GP188" s="135"/>
      <c r="GQ188" s="135"/>
      <c r="GR188" s="135"/>
      <c r="GS188" s="135"/>
      <c r="GT188" s="135"/>
      <c r="GU188" s="135"/>
      <c r="GV188" s="135"/>
      <c r="GW188" s="135"/>
      <c r="GX188" s="135"/>
      <c r="GY188" s="135"/>
      <c r="GZ188" s="135"/>
      <c r="HA188" s="135"/>
      <c r="HB188" s="135"/>
      <c r="HC188" s="135"/>
      <c r="HD188" s="135"/>
      <c r="HE188" s="135"/>
      <c r="HF188" s="135"/>
      <c r="HG188" s="135"/>
      <c r="HH188" s="135"/>
      <c r="HI188" s="135"/>
      <c r="HJ188" s="135"/>
      <c r="HK188" s="135"/>
      <c r="HL188" s="135"/>
      <c r="HM188" s="135"/>
      <c r="HN188" s="135"/>
      <c r="HO188" s="135"/>
      <c r="HP188" s="135"/>
      <c r="HQ188" s="135"/>
      <c r="HR188" s="135"/>
      <c r="HS188" s="135"/>
      <c r="HT188" s="135"/>
      <c r="HU188" s="135"/>
      <c r="HV188" s="135"/>
      <c r="HW188" s="135"/>
      <c r="HX188" s="135"/>
      <c r="HY188" s="135"/>
      <c r="HZ188" s="135"/>
      <c r="IA188" s="135"/>
      <c r="IB188" s="135"/>
      <c r="IC188" s="135"/>
      <c r="ID188" s="135"/>
    </row>
    <row r="189" spans="1:238" s="168" customFormat="1" ht="12.75" customHeight="1" thickBot="1">
      <c r="A189" s="470"/>
      <c r="B189" s="472"/>
      <c r="C189" s="455"/>
      <c r="D189" s="167" t="s">
        <v>352</v>
      </c>
      <c r="E189" s="443">
        <f t="shared" si="0"/>
        <v>0</v>
      </c>
      <c r="F189" s="443">
        <f t="shared" si="0"/>
        <v>0</v>
      </c>
      <c r="G189" s="443">
        <f t="shared" si="0"/>
        <v>0</v>
      </c>
      <c r="H189" s="443">
        <f t="shared" si="0"/>
        <v>0</v>
      </c>
      <c r="I189" s="443">
        <f t="shared" si="1"/>
        <v>11405.2</v>
      </c>
      <c r="J189" s="443">
        <f t="shared" si="1"/>
        <v>148350.03</v>
      </c>
      <c r="K189" s="453">
        <f t="shared" si="1"/>
        <v>189432.11</v>
      </c>
      <c r="L189" s="135"/>
      <c r="M189" s="85"/>
      <c r="N189" s="85"/>
      <c r="O189" s="8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135"/>
      <c r="CA189" s="135"/>
      <c r="CB189" s="135"/>
      <c r="CC189" s="135"/>
      <c r="CD189" s="135"/>
      <c r="CE189" s="135"/>
      <c r="CF189" s="135"/>
      <c r="CG189" s="135"/>
      <c r="CH189" s="135"/>
      <c r="CI189" s="135"/>
      <c r="CJ189" s="135"/>
      <c r="CK189" s="135"/>
      <c r="CL189" s="135"/>
      <c r="CM189" s="135"/>
      <c r="CN189" s="135"/>
      <c r="CO189" s="135"/>
      <c r="CP189" s="135"/>
      <c r="CQ189" s="135"/>
      <c r="CR189" s="135"/>
      <c r="CS189" s="135"/>
      <c r="CT189" s="135"/>
      <c r="CU189" s="135"/>
      <c r="CV189" s="135"/>
      <c r="CW189" s="135"/>
      <c r="CX189" s="135"/>
      <c r="CY189" s="135"/>
      <c r="CZ189" s="135"/>
      <c r="DA189" s="135"/>
      <c r="DB189" s="135"/>
      <c r="DC189" s="135"/>
      <c r="DD189" s="135"/>
      <c r="DE189" s="135"/>
      <c r="DF189" s="135"/>
      <c r="DG189" s="135"/>
      <c r="DH189" s="135"/>
      <c r="DI189" s="135"/>
      <c r="DJ189" s="135"/>
      <c r="DK189" s="135"/>
      <c r="DL189" s="135"/>
      <c r="DM189" s="135"/>
      <c r="DN189" s="135"/>
      <c r="DO189" s="135"/>
      <c r="DP189" s="135"/>
      <c r="DQ189" s="135"/>
      <c r="DR189" s="135"/>
      <c r="DS189" s="135"/>
      <c r="DT189" s="135"/>
      <c r="DU189" s="135"/>
      <c r="DV189" s="135"/>
      <c r="DW189" s="135"/>
      <c r="DX189" s="135"/>
      <c r="DY189" s="135"/>
      <c r="DZ189" s="135"/>
      <c r="EA189" s="135"/>
      <c r="EB189" s="135"/>
      <c r="EC189" s="135"/>
      <c r="ED189" s="135"/>
      <c r="EE189" s="135"/>
      <c r="EF189" s="135"/>
      <c r="EG189" s="135"/>
      <c r="EH189" s="135"/>
      <c r="EI189" s="135"/>
      <c r="EJ189" s="135"/>
      <c r="EK189" s="135"/>
      <c r="EL189" s="135"/>
      <c r="EM189" s="135"/>
      <c r="EN189" s="135"/>
      <c r="EO189" s="135"/>
      <c r="EP189" s="135"/>
      <c r="EQ189" s="135"/>
      <c r="ER189" s="135"/>
      <c r="ES189" s="135"/>
      <c r="ET189" s="135"/>
      <c r="EU189" s="135"/>
      <c r="EV189" s="135"/>
      <c r="EW189" s="135"/>
      <c r="EX189" s="135"/>
      <c r="EY189" s="135"/>
      <c r="EZ189" s="135"/>
      <c r="FA189" s="135"/>
      <c r="FB189" s="135"/>
      <c r="FC189" s="135"/>
      <c r="FD189" s="135"/>
      <c r="FE189" s="135"/>
      <c r="FF189" s="135"/>
      <c r="FG189" s="135"/>
      <c r="FH189" s="135"/>
      <c r="FI189" s="135"/>
      <c r="FJ189" s="135"/>
      <c r="FK189" s="135"/>
      <c r="FL189" s="135"/>
      <c r="FM189" s="135"/>
      <c r="FN189" s="135"/>
      <c r="FO189" s="135"/>
      <c r="FP189" s="135"/>
      <c r="FQ189" s="135"/>
      <c r="FR189" s="135"/>
      <c r="FS189" s="135"/>
      <c r="FT189" s="135"/>
      <c r="FU189" s="135"/>
      <c r="FV189" s="135"/>
      <c r="FW189" s="135"/>
      <c r="FX189" s="135"/>
      <c r="FY189" s="135"/>
      <c r="FZ189" s="135"/>
      <c r="GA189" s="135"/>
      <c r="GB189" s="135"/>
      <c r="GC189" s="135"/>
      <c r="GD189" s="135"/>
      <c r="GE189" s="135"/>
      <c r="GF189" s="135"/>
      <c r="GG189" s="135"/>
      <c r="GH189" s="135"/>
      <c r="GI189" s="135"/>
      <c r="GJ189" s="135"/>
      <c r="GK189" s="135"/>
      <c r="GL189" s="135"/>
      <c r="GM189" s="135"/>
      <c r="GN189" s="135"/>
      <c r="GO189" s="135"/>
      <c r="GP189" s="135"/>
      <c r="GQ189" s="135"/>
      <c r="GR189" s="135"/>
      <c r="GS189" s="135"/>
      <c r="GT189" s="135"/>
      <c r="GU189" s="135"/>
      <c r="GV189" s="135"/>
      <c r="GW189" s="135"/>
      <c r="GX189" s="135"/>
      <c r="GY189" s="135"/>
      <c r="GZ189" s="135"/>
      <c r="HA189" s="135"/>
      <c r="HB189" s="135"/>
      <c r="HC189" s="135"/>
      <c r="HD189" s="135"/>
      <c r="HE189" s="135"/>
      <c r="HF189" s="135"/>
      <c r="HG189" s="135"/>
      <c r="HH189" s="135"/>
      <c r="HI189" s="135"/>
      <c r="HJ189" s="135"/>
      <c r="HK189" s="135"/>
      <c r="HL189" s="135"/>
      <c r="HM189" s="135"/>
      <c r="HN189" s="135"/>
      <c r="HO189" s="135"/>
      <c r="HP189" s="135"/>
      <c r="HQ189" s="135"/>
      <c r="HR189" s="135"/>
      <c r="HS189" s="135"/>
      <c r="HT189" s="135"/>
      <c r="HU189" s="135"/>
      <c r="HV189" s="135"/>
      <c r="HW189" s="135"/>
      <c r="HX189" s="135"/>
      <c r="HY189" s="135"/>
      <c r="HZ189" s="135"/>
      <c r="IA189" s="135"/>
      <c r="IB189" s="135"/>
      <c r="IC189" s="135"/>
      <c r="ID189" s="135"/>
    </row>
    <row r="190" spans="1:11" ht="12.75" customHeight="1">
      <c r="A190" s="169"/>
      <c r="B190" s="169"/>
      <c r="C190" s="136"/>
      <c r="E190" s="133"/>
      <c r="F190" s="133"/>
      <c r="G190" s="133"/>
      <c r="H190" s="133"/>
      <c r="I190" s="133"/>
      <c r="J190" s="133"/>
      <c r="K190" s="133"/>
    </row>
    <row r="191" ht="12.75">
      <c r="C191" s="136"/>
    </row>
    <row r="192" spans="3:15" ht="12.75" customHeight="1">
      <c r="C192" s="136"/>
      <c r="M192" s="85"/>
      <c r="N192" s="85"/>
      <c r="O192" s="85"/>
    </row>
    <row r="193" spans="3:15" ht="12.75" customHeight="1">
      <c r="C193" s="136"/>
      <c r="M193" s="85"/>
      <c r="N193" s="85"/>
      <c r="O193" s="85"/>
    </row>
    <row r="194" spans="13:15" ht="12.75" customHeight="1">
      <c r="M194" s="85"/>
      <c r="N194" s="85"/>
      <c r="O194" s="85"/>
    </row>
    <row r="195" spans="13:15" ht="12.75" customHeight="1">
      <c r="M195" s="85"/>
      <c r="N195" s="85"/>
      <c r="O195" s="85"/>
    </row>
    <row r="196" spans="13:15" ht="12.75" customHeight="1">
      <c r="M196" s="85"/>
      <c r="N196" s="85"/>
      <c r="O196" s="85"/>
    </row>
    <row r="197" spans="13:15" ht="12.75" customHeight="1">
      <c r="M197" s="85"/>
      <c r="N197" s="85"/>
      <c r="O197" s="85"/>
    </row>
    <row r="198" spans="13:15" ht="12.75">
      <c r="M198" s="85"/>
      <c r="N198" s="85"/>
      <c r="O198" s="85"/>
    </row>
    <row r="199" spans="13:15" ht="12.75">
      <c r="M199" s="85"/>
      <c r="N199" s="85"/>
      <c r="O199" s="85"/>
    </row>
    <row r="200" spans="13:15" ht="12.75">
      <c r="M200" s="85"/>
      <c r="N200" s="85"/>
      <c r="O200" s="85"/>
    </row>
    <row r="201" spans="13:15" ht="12.75">
      <c r="M201" s="85"/>
      <c r="N201" s="85"/>
      <c r="O201" s="85"/>
    </row>
  </sheetData>
  <mergeCells count="158">
    <mergeCell ref="A188:A189"/>
    <mergeCell ref="B188:B189"/>
    <mergeCell ref="C188:C189"/>
    <mergeCell ref="A184:A186"/>
    <mergeCell ref="B184:B186"/>
    <mergeCell ref="C184:D184"/>
    <mergeCell ref="C185:C186"/>
    <mergeCell ref="A179:A181"/>
    <mergeCell ref="B179:B181"/>
    <mergeCell ref="C179:D179"/>
    <mergeCell ref="C180:C181"/>
    <mergeCell ref="A174:A176"/>
    <mergeCell ref="B174:B176"/>
    <mergeCell ref="C174:D174"/>
    <mergeCell ref="C175:C176"/>
    <mergeCell ref="A169:A171"/>
    <mergeCell ref="B169:B171"/>
    <mergeCell ref="C169:D169"/>
    <mergeCell ref="C170:C171"/>
    <mergeCell ref="A164:A166"/>
    <mergeCell ref="B164:B166"/>
    <mergeCell ref="C164:D164"/>
    <mergeCell ref="C165:C166"/>
    <mergeCell ref="A159:A161"/>
    <mergeCell ref="B159:B161"/>
    <mergeCell ref="C159:D159"/>
    <mergeCell ref="C160:C161"/>
    <mergeCell ref="A154:A156"/>
    <mergeCell ref="B154:B156"/>
    <mergeCell ref="C154:D154"/>
    <mergeCell ref="C155:C156"/>
    <mergeCell ref="A148:A151"/>
    <mergeCell ref="B148:B151"/>
    <mergeCell ref="C148:D148"/>
    <mergeCell ref="C149:D149"/>
    <mergeCell ref="C150:C151"/>
    <mergeCell ref="A142:A145"/>
    <mergeCell ref="B142:B145"/>
    <mergeCell ref="C142:D142"/>
    <mergeCell ref="C143:D143"/>
    <mergeCell ref="C144:C145"/>
    <mergeCell ref="A136:A139"/>
    <mergeCell ref="B136:B139"/>
    <mergeCell ref="C136:D136"/>
    <mergeCell ref="C137:D137"/>
    <mergeCell ref="C138:C139"/>
    <mergeCell ref="A130:A133"/>
    <mergeCell ref="B130:B133"/>
    <mergeCell ref="C130:D130"/>
    <mergeCell ref="C131:D131"/>
    <mergeCell ref="C132:C133"/>
    <mergeCell ref="A124:A127"/>
    <mergeCell ref="B124:B127"/>
    <mergeCell ref="C124:D124"/>
    <mergeCell ref="C125:D125"/>
    <mergeCell ref="C126:C127"/>
    <mergeCell ref="A118:A121"/>
    <mergeCell ref="B118:B121"/>
    <mergeCell ref="C118:D118"/>
    <mergeCell ref="C119:D119"/>
    <mergeCell ref="C120:C121"/>
    <mergeCell ref="A112:A115"/>
    <mergeCell ref="B112:B115"/>
    <mergeCell ref="C112:D112"/>
    <mergeCell ref="C113:D113"/>
    <mergeCell ref="C114:C115"/>
    <mergeCell ref="A106:A109"/>
    <mergeCell ref="B106:B109"/>
    <mergeCell ref="C106:D106"/>
    <mergeCell ref="C107:D107"/>
    <mergeCell ref="C108:C109"/>
    <mergeCell ref="A100:A103"/>
    <mergeCell ref="B100:B103"/>
    <mergeCell ref="C100:D100"/>
    <mergeCell ref="C101:D101"/>
    <mergeCell ref="C102:C103"/>
    <mergeCell ref="A94:A97"/>
    <mergeCell ref="B94:B97"/>
    <mergeCell ref="C94:D94"/>
    <mergeCell ref="C95:D95"/>
    <mergeCell ref="C96:C97"/>
    <mergeCell ref="A88:A91"/>
    <mergeCell ref="B88:B91"/>
    <mergeCell ref="C88:D88"/>
    <mergeCell ref="C89:D89"/>
    <mergeCell ref="C90:C91"/>
    <mergeCell ref="A82:A85"/>
    <mergeCell ref="B82:B85"/>
    <mergeCell ref="C82:D82"/>
    <mergeCell ref="C83:D83"/>
    <mergeCell ref="C84:C85"/>
    <mergeCell ref="A76:A79"/>
    <mergeCell ref="B76:B79"/>
    <mergeCell ref="C76:D76"/>
    <mergeCell ref="C77:D77"/>
    <mergeCell ref="C78:C79"/>
    <mergeCell ref="A70:A73"/>
    <mergeCell ref="B70:B73"/>
    <mergeCell ref="C70:D70"/>
    <mergeCell ref="C71:D71"/>
    <mergeCell ref="C72:C73"/>
    <mergeCell ref="A63:A67"/>
    <mergeCell ref="B63:B67"/>
    <mergeCell ref="C63:D63"/>
    <mergeCell ref="C64:D64"/>
    <mergeCell ref="C65:D65"/>
    <mergeCell ref="C66:C67"/>
    <mergeCell ref="A57:A60"/>
    <mergeCell ref="B57:B60"/>
    <mergeCell ref="C57:D57"/>
    <mergeCell ref="C58:D58"/>
    <mergeCell ref="C59:C60"/>
    <mergeCell ref="A50:A54"/>
    <mergeCell ref="B50:B54"/>
    <mergeCell ref="C50:D50"/>
    <mergeCell ref="C51:D51"/>
    <mergeCell ref="C52:D52"/>
    <mergeCell ref="C53:C54"/>
    <mergeCell ref="A44:A47"/>
    <mergeCell ref="B44:B47"/>
    <mergeCell ref="C44:D44"/>
    <mergeCell ref="C45:D45"/>
    <mergeCell ref="C46:C47"/>
    <mergeCell ref="A37:A41"/>
    <mergeCell ref="B37:B41"/>
    <mergeCell ref="C37:D37"/>
    <mergeCell ref="C38:D38"/>
    <mergeCell ref="C39:D39"/>
    <mergeCell ref="C40:C41"/>
    <mergeCell ref="A27:A34"/>
    <mergeCell ref="B27:B30"/>
    <mergeCell ref="C27:D27"/>
    <mergeCell ref="C28:D28"/>
    <mergeCell ref="C29:C30"/>
    <mergeCell ref="B31:B34"/>
    <mergeCell ref="C31:D31"/>
    <mergeCell ref="C32:D32"/>
    <mergeCell ref="C33:C34"/>
    <mergeCell ref="A21:A24"/>
    <mergeCell ref="B21:B24"/>
    <mergeCell ref="C21:D21"/>
    <mergeCell ref="C22:D22"/>
    <mergeCell ref="C23:C24"/>
    <mergeCell ref="A15:A18"/>
    <mergeCell ref="B15:B18"/>
    <mergeCell ref="C15:D15"/>
    <mergeCell ref="C16:D16"/>
    <mergeCell ref="C17:C18"/>
    <mergeCell ref="A10:A12"/>
    <mergeCell ref="B10:B12"/>
    <mergeCell ref="C10:D10"/>
    <mergeCell ref="C11:C12"/>
    <mergeCell ref="C3:D3"/>
    <mergeCell ref="A4:A7"/>
    <mergeCell ref="B4:B7"/>
    <mergeCell ref="C4:D4"/>
    <mergeCell ref="C5:D5"/>
    <mergeCell ref="C6:C7"/>
  </mergeCells>
  <printOptions/>
  <pageMargins left="0.75" right="0.61" top="1" bottom="0.97" header="0.5" footer="0.5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FVM</dc:creator>
  <cp:keywords/>
  <dc:description/>
  <cp:lastModifiedBy>FVM</cp:lastModifiedBy>
  <cp:lastPrinted>2006-08-11T09:51:17Z</cp:lastPrinted>
  <dcterms:created xsi:type="dcterms:W3CDTF">2006-06-28T06:33:54Z</dcterms:created>
  <dcterms:modified xsi:type="dcterms:W3CDTF">2006-08-11T09:54:20Z</dcterms:modified>
  <cp:category/>
  <cp:version/>
  <cp:contentType/>
  <cp:contentStatus/>
</cp:coreProperties>
</file>