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2460" windowWidth="15090" windowHeight="4200" tabRatio="810" activeTab="0"/>
  </bookViews>
  <sheets>
    <sheet name="Title" sheetId="1" r:id="rId1"/>
    <sheet name="Convention" sheetId="2" r:id="rId2"/>
    <sheet name="table structure" sheetId="3" r:id="rId3"/>
    <sheet name="T.0.1" sheetId="4" r:id="rId4"/>
    <sheet name="T.0.2" sheetId="5" r:id="rId5"/>
    <sheet name="T.1" sheetId="6" r:id="rId6"/>
    <sheet name="T.2" sheetId="7" r:id="rId7"/>
    <sheet name="T.3" sheetId="8" r:id="rId8"/>
    <sheet name="T.4" sheetId="9" r:id="rId9"/>
    <sheet name="T.5.1" sheetId="10" r:id="rId10"/>
    <sheet name="T.5.2" sheetId="11" r:id="rId11"/>
    <sheet name="T.6" sheetId="12" r:id="rId12"/>
    <sheet name="a.1" sheetId="13" r:id="rId13"/>
    <sheet name="a.2" sheetId="14" r:id="rId14"/>
    <sheet name="b.1" sheetId="15" r:id="rId15"/>
    <sheet name="b.2" sheetId="16" r:id="rId16"/>
    <sheet name="c" sheetId="17" r:id="rId17"/>
    <sheet name="g.1" sheetId="18" r:id="rId18"/>
    <sheet name="g.2" sheetId="19" r:id="rId19"/>
    <sheet name="i.1" sheetId="20" r:id="rId20"/>
    <sheet name="i.2" sheetId="21" r:id="rId21"/>
    <sheet name="j&amp;k" sheetId="22" r:id="rId22"/>
    <sheet name="l&amp;m" sheetId="23" r:id="rId23"/>
    <sheet name="n&amp;o" sheetId="24" r:id="rId24"/>
    <sheet name="p&amp;q" sheetId="25" r:id="rId25"/>
    <sheet name="r&amp;s" sheetId="26" r:id="rId26"/>
    <sheet name="t&amp;u&amp;v" sheetId="27" r:id="rId27"/>
    <sheet name="w" sheetId="28" r:id="rId28"/>
    <sheet name="ad" sheetId="29" r:id="rId29"/>
    <sheet name="Annex 1" sheetId="30" r:id="rId30"/>
    <sheet name="Annex 2" sheetId="31" r:id="rId31"/>
  </sheets>
  <definedNames>
    <definedName name="_xlnm.Print_Area" localSheetId="12">'a.1'!$A$1:$I$22</definedName>
    <definedName name="_xlnm.Print_Area" localSheetId="30">'Annex 2'!$A$1:$M$9</definedName>
    <definedName name="_xlnm.Print_Area" localSheetId="17">'g.1'!$A$1:$I$26</definedName>
    <definedName name="_xlnm.Print_Area" localSheetId="19">'i.1'!$A$1:$R$13</definedName>
    <definedName name="_xlnm.Print_Area" localSheetId="20">'i.2'!$A$1:$H$24</definedName>
    <definedName name="_xlnm.Print_Area" localSheetId="21">'j&amp;k'!$A$1:$G$16</definedName>
    <definedName name="_xlnm.Print_Area" localSheetId="23">'n&amp;o'!$A$1:$G$25</definedName>
    <definedName name="_xlnm.Print_Area" localSheetId="25">'r&amp;s'!$A$1:$H$22</definedName>
    <definedName name="_xlnm.Print_Area" localSheetId="9">'T.5.1'!$A$1:$I$48</definedName>
    <definedName name="_xlnm.Print_Area" localSheetId="10">'T.5.2'!$A$1:$M$49</definedName>
    <definedName name="_xlnm.Print_Area" localSheetId="27">'w'!$A$1:$F$10</definedName>
  </definedNames>
  <calcPr fullCalcOnLoad="1"/>
</workbook>
</file>

<file path=xl/sharedStrings.xml><?xml version="1.0" encoding="utf-8"?>
<sst xmlns="http://schemas.openxmlformats.org/spreadsheetml/2006/main" count="1624" uniqueCount="623">
  <si>
    <t>2004.06.23-i változat</t>
  </si>
  <si>
    <t>(FRSTD)</t>
  </si>
  <si>
    <t>II. rész</t>
  </si>
  <si>
    <t>A VIDÉKFEJLESZTÉSI PROGRAMOZÁS FELÜGYELETÉNEK EGYSÉGES MUTATÓIT TARTALMAZÓ TÁBLÁZATOK</t>
  </si>
  <si>
    <t>1-2. célkitűzés</t>
  </si>
  <si>
    <t>2000-2006</t>
  </si>
  <si>
    <t>Felhasznált jelölések</t>
  </si>
  <si>
    <t>a. Színjelek</t>
  </si>
  <si>
    <t>Ki kell tölteni</t>
  </si>
  <si>
    <t>(világos türkiz)</t>
  </si>
  <si>
    <t>A program automatikusan kiszámolja</t>
  </si>
  <si>
    <t>(világoskék)</t>
  </si>
  <si>
    <t>Üresen kell hagyni</t>
  </si>
  <si>
    <t>(sárga)</t>
  </si>
  <si>
    <t>b. Kódjelek</t>
  </si>
  <si>
    <t>Nem alkalmazható</t>
  </si>
  <si>
    <t>NP</t>
  </si>
  <si>
    <t>Alkalmazható, de (még) nem hajtották végre</t>
  </si>
  <si>
    <t>NI</t>
  </si>
  <si>
    <t>Nincs számadat</t>
  </si>
  <si>
    <t>NA</t>
  </si>
  <si>
    <t>c. Országkódok</t>
  </si>
  <si>
    <t>d. Programtípusok</t>
  </si>
  <si>
    <t>AUSZTRIA</t>
  </si>
  <si>
    <t>AT</t>
  </si>
  <si>
    <t>Vidékfejlesztési program (Garanciarészleg)</t>
  </si>
  <si>
    <t>RDP</t>
  </si>
  <si>
    <t>BELGIUM</t>
  </si>
  <si>
    <t>BE</t>
  </si>
  <si>
    <t>RDP modulációval (külön kezelendő)</t>
  </si>
  <si>
    <t>RDPmod</t>
  </si>
  <si>
    <t>CIPRUS</t>
  </si>
  <si>
    <t>CY</t>
  </si>
  <si>
    <t>Az 1. célkitűzés alá tartozó programba tartozó vidékfejlesztési intézkedések (Orientációs Részleg)</t>
  </si>
  <si>
    <t>Obj1</t>
  </si>
  <si>
    <t>CSEH KÖZTÁRSASÁG</t>
  </si>
  <si>
    <t>CZ</t>
  </si>
  <si>
    <t>A 2. célkitűzés alá tartozó programba tartozó vidékfejlesztési intézkedések (Garanciarészleg)</t>
  </si>
  <si>
    <t>Obj2</t>
  </si>
  <si>
    <t>DÁNIA</t>
  </si>
  <si>
    <t>DK</t>
  </si>
  <si>
    <t>EGYESÜLT KIRÁLYSÁG</t>
  </si>
  <si>
    <t>GB</t>
  </si>
  <si>
    <t>e. Régiókódok</t>
  </si>
  <si>
    <t>ÉSZTORSZÁG</t>
  </si>
  <si>
    <t>EE</t>
  </si>
  <si>
    <t>Lásd a magyarázó iránymutatásokat</t>
  </si>
  <si>
    <t>FINNORSZÁG</t>
  </si>
  <si>
    <t>FI</t>
  </si>
  <si>
    <t>FRANCIAORSZÁG</t>
  </si>
  <si>
    <t>FR</t>
  </si>
  <si>
    <t>GÖRÖGORSZÁG</t>
  </si>
  <si>
    <t>GR</t>
  </si>
  <si>
    <t>HOLLANDIA</t>
  </si>
  <si>
    <t>NL</t>
  </si>
  <si>
    <t>ÍRORSZÁG</t>
  </si>
  <si>
    <t>IE</t>
  </si>
  <si>
    <t>LENGYELORSZÁG</t>
  </si>
  <si>
    <t>PL</t>
  </si>
  <si>
    <t>LETTORSZÁG</t>
  </si>
  <si>
    <t>LV</t>
  </si>
  <si>
    <t>LITVÁNIA</t>
  </si>
  <si>
    <t>LT</t>
  </si>
  <si>
    <t>LUXEMBURG</t>
  </si>
  <si>
    <t>LU</t>
  </si>
  <si>
    <t>MAGYARORSZÁG</t>
  </si>
  <si>
    <t>HU</t>
  </si>
  <si>
    <t>MÁLTA</t>
  </si>
  <si>
    <t>MT</t>
  </si>
  <si>
    <t>NÉMETORSZÁG</t>
  </si>
  <si>
    <t>DE</t>
  </si>
  <si>
    <t>OLASZORSZÁG</t>
  </si>
  <si>
    <t>IT</t>
  </si>
  <si>
    <t>PORTUGÁLIA</t>
  </si>
  <si>
    <t>PT</t>
  </si>
  <si>
    <t>SPANYOLORSZÁG</t>
  </si>
  <si>
    <t>ES</t>
  </si>
  <si>
    <t>SVÉDORSZÁG</t>
  </si>
  <si>
    <t>SE</t>
  </si>
  <si>
    <t>SZLOVÁKIA</t>
  </si>
  <si>
    <t>SK</t>
  </si>
  <si>
    <t>SZLOVÉNIA</t>
  </si>
  <si>
    <t>SI</t>
  </si>
  <si>
    <t>Vidékfejlesztési felügyeleti mutatók táblázatai</t>
  </si>
  <si>
    <t>kód</t>
  </si>
  <si>
    <t>Általános táblázatok</t>
  </si>
  <si>
    <t>T.0.1.</t>
  </si>
  <si>
    <t>Háttérinformáció</t>
  </si>
  <si>
    <t>T.0.2.</t>
  </si>
  <si>
    <t>Programozott intézkedések</t>
  </si>
  <si>
    <t>T.1.</t>
  </si>
  <si>
    <t>A programozási terület sajátosságai</t>
  </si>
  <si>
    <t>T.2.</t>
  </si>
  <si>
    <t>A programozási terület földhasználata</t>
  </si>
  <si>
    <t>T.3.</t>
  </si>
  <si>
    <t>A mezőgazdasági üzemek profilja a programozási területen</t>
  </si>
  <si>
    <t>T.4.</t>
  </si>
  <si>
    <t>Előrejelzések</t>
  </si>
  <si>
    <t>T.5.</t>
  </si>
  <si>
    <t>A támogatási intézkedések földrajzi megoszlása</t>
  </si>
  <si>
    <t>T.5.1.</t>
  </si>
  <si>
    <t>Az 1. és a 2. célkitűzés alá tartozó és az azokon kívül eső területek szerint</t>
  </si>
  <si>
    <t>T.5.2.</t>
  </si>
  <si>
    <t>Az 1257/1999/EK rendelet 16-20. cikkeiben meghatározott területek szerint</t>
  </si>
  <si>
    <t>T.6.</t>
  </si>
  <si>
    <t>Pénzügyi felügyelet</t>
  </si>
  <si>
    <t>Intézkedési táblázatok</t>
  </si>
  <si>
    <t>a.</t>
  </si>
  <si>
    <t>Mezőgazdasági üzemekbe történő beruházás (I. fejezet, 4-7. cikk)</t>
  </si>
  <si>
    <t>a.1.</t>
  </si>
  <si>
    <t>A termelés típusa szerinti lebontás</t>
  </si>
  <si>
    <t>a.2.</t>
  </si>
  <si>
    <t>A beruházás típusa szerinti lebontás</t>
  </si>
  <si>
    <t>b.</t>
  </si>
  <si>
    <t>Fiatal gazdálkodók tevékenységének megkezdése (II. fejezet, 8. cikk)</t>
  </si>
  <si>
    <t>b.1.</t>
  </si>
  <si>
    <t>Induló támogatás termelési típus szerint</t>
  </si>
  <si>
    <t>b.2.</t>
  </si>
  <si>
    <t>Kérelmek korkategória szerint</t>
  </si>
  <si>
    <t>c.</t>
  </si>
  <si>
    <t>Képzés (III. fejezet, 9. cikk)</t>
  </si>
  <si>
    <t>d.</t>
  </si>
  <si>
    <t>d. Korengedményes nyugdíj (IV. fejezet, 10-12. cikk)</t>
  </si>
  <si>
    <t>d.1.</t>
  </si>
  <si>
    <t>d.1. Kedvezményezett-típus</t>
  </si>
  <si>
    <t>d.2.</t>
  </si>
  <si>
    <t>Korkategória szerinti új kérelmek</t>
  </si>
  <si>
    <t>e.</t>
  </si>
  <si>
    <t>Hátrányos helyzetű térségek és környezetvédelmi korlátozások által érintett térségek (V. fejezet, 13-21. cikk)</t>
  </si>
  <si>
    <t>e.1.</t>
  </si>
  <si>
    <t>Hátrányos helyzetű térségek (mezőgazdasági üzemek, melyek meghatározó LFA-besorolásuk szerint kompenzációs támogatásban részesülnek)</t>
  </si>
  <si>
    <t>e.2.</t>
  </si>
  <si>
    <t>Környezetvédelmi korlátozások által érintett térségek (a 16. cikk szerinti kifizetésekben részesülő gazdaságok)</t>
  </si>
  <si>
    <t>f.</t>
  </si>
  <si>
    <t>Agrár-környezetvédelem és állatjólét (VI. fejezet, 22-24. cikk)</t>
  </si>
  <si>
    <t>g.</t>
  </si>
  <si>
    <t>A mezőgazdasági termékek feldolgozásának és forgalomba hozatalának javítása (VII. fejezet, 25-28. cikk)</t>
  </si>
  <si>
    <t>g.1.</t>
  </si>
  <si>
    <t>Lebontás szektor szerint</t>
  </si>
  <si>
    <t>g.2.</t>
  </si>
  <si>
    <t>Lebontás a beruházás célkitűzése szerint</t>
  </si>
  <si>
    <t>h.</t>
  </si>
  <si>
    <t>Mezőgazdasági földterület erdősítése (VIII. fejezet, 31. cikk)</t>
  </si>
  <si>
    <t>i.</t>
  </si>
  <si>
    <t>Egyéb erdősítési intézkedések (VIII. fejezet, 30. és 32. cikk)</t>
  </si>
  <si>
    <t>i.1.</t>
  </si>
  <si>
    <t>Egyéb erdősítés (VIII. fejezet, 30. cikk, 1. francia bekezdés)</t>
  </si>
  <si>
    <t>i.2.</t>
  </si>
  <si>
    <t xml:space="preserve">(30. cikk, egyéb francia bekezdések és 32. cikk) </t>
  </si>
  <si>
    <t>j.- w.</t>
  </si>
  <si>
    <t>A vidéki térségek alkalmazkodásának és fejlődésének elősegítése (IX. fejezet, 33. cikk)</t>
  </si>
  <si>
    <t>j.</t>
  </si>
  <si>
    <t>Talajjavítás</t>
  </si>
  <si>
    <t>k.</t>
  </si>
  <si>
    <t>Tagosítás</t>
  </si>
  <si>
    <t>l.</t>
  </si>
  <si>
    <t>Gazdaságok tehermentesítésére és ügyvezetésére irányuló szolgáltatások bevezetése, mezőgazdasági tanácsadó és külterjesítési szolgáltatások</t>
  </si>
  <si>
    <t>m.</t>
  </si>
  <si>
    <t>Minőségi mezőgazdasági termékek forgalmazása, ideértve a minőségi rendszerek létrehozását is</t>
  </si>
  <si>
    <t>n.</t>
  </si>
  <si>
    <t>A vidéki gazdaság és lakosság számára nyújtott alapszolgáltatások</t>
  </si>
  <si>
    <t>o.</t>
  </si>
  <si>
    <t>Falumegújítás és -fejlesztés, valamint a vidéki kulturális örökség védelme és megőrzése</t>
  </si>
  <si>
    <t>p.</t>
  </si>
  <si>
    <t>A mezőgazdasági és a mezőgazdasághoz közel álló tevékenységek diverzifikációja sokféle tevékenység lehetővé tétele érdekében, illetve alternatív bevételi források létesítése érdekében</t>
  </si>
  <si>
    <t>q.</t>
  </si>
  <si>
    <t>Mezőgazdasági vízkészlet-gazdálkodás</t>
  </si>
  <si>
    <t>r.</t>
  </si>
  <si>
    <t>A mezőgazdaság fejlesztéséhez kapcsolódó infrastruktúra fejlesztése és bővítése</t>
  </si>
  <si>
    <t>s.</t>
  </si>
  <si>
    <t>Idegenforgalmi és kézműipari tevékenységek ösztönzése</t>
  </si>
  <si>
    <t>t.</t>
  </si>
  <si>
    <t>A mezőgazdasággal, erdészettel és tájrendezéssel, valamint az állatok kíméletének fokozásával kapcsolatos környezetvédelem</t>
  </si>
  <si>
    <t>u.</t>
  </si>
  <si>
    <t>A természeti katasztrófák által sújtott mezőgazdasági termelési potenciál helyreállítása, valamint megfelelő megelőző eszközök bevezetése</t>
  </si>
  <si>
    <t>v.</t>
  </si>
  <si>
    <t>Pénzügyi tervezés</t>
  </si>
  <si>
    <t>w.</t>
  </si>
  <si>
    <t>Az integrált vidékfejlesztési stratégiák helyi partnerek által történő igazgatása</t>
  </si>
  <si>
    <t>x.</t>
  </si>
  <si>
    <t>Kötelező előírások végrehajtása (Va. fejezet, 21a-c. cikk és a 740/2004 rendelet, 1. cikk (2))</t>
  </si>
  <si>
    <t>x.1.</t>
  </si>
  <si>
    <t xml:space="preserve">Kötelező előírások végrehajtása (Va. fejezet, 21a-c. cikk) </t>
  </si>
  <si>
    <t>x.2.</t>
  </si>
  <si>
    <t>Kötelező előírások végrehajtása (740/2004 rendelet, 1. cikk (2))</t>
  </si>
  <si>
    <t>y.</t>
  </si>
  <si>
    <t>A mezőgazdasági tanácsadó szolgáltatások igénybevétele (Va. fejezet, 21d. cikk)</t>
  </si>
  <si>
    <t>z.</t>
  </si>
  <si>
    <t>Részvétel az élelmiszer-minőségi rendszerekben (VIa. fejezet, 24. cikk)</t>
  </si>
  <si>
    <t>aa.</t>
  </si>
  <si>
    <t>A minőségi termékek támogatása (VIa. fejezet, 24. cikk)</t>
  </si>
  <si>
    <t>ab.</t>
  </si>
  <si>
    <t>Szerkezetátalakítás alatt álló, részben önellátó mezőgazdasági üzemek részére nyújtott támogatás (IXa. fejezet, 33b. cikk)</t>
  </si>
  <si>
    <t>ac.</t>
  </si>
  <si>
    <t>Termelői csoportok (IXa. fejezet, 33d. cikk)</t>
  </si>
  <si>
    <t>ad.</t>
  </si>
  <si>
    <t>LEADER+ típus intézkedés (33. cikk f)</t>
  </si>
  <si>
    <t>Vegyes táblázat</t>
  </si>
  <si>
    <t>T.7.</t>
  </si>
  <si>
    <t>Az agrár-környezetvédelmi szerződések és a Natura 2000 szerinti mezőgazdasági terület: az agrár-környezetvédelmi vagy kompenzációs támogatási kifizetésekben részesülő MHT aránya</t>
  </si>
  <si>
    <t>Programtípus</t>
  </si>
  <si>
    <t>Obj.1-2</t>
  </si>
  <si>
    <t>Ország:</t>
  </si>
  <si>
    <t>Magyarország</t>
  </si>
  <si>
    <t>Régió:</t>
  </si>
  <si>
    <t>Obj 1</t>
  </si>
  <si>
    <t>A beszámoló éve:</t>
  </si>
  <si>
    <t>Programazonosító:</t>
  </si>
  <si>
    <t>Kapcsolattartó:</t>
  </si>
  <si>
    <t>név</t>
  </si>
  <si>
    <t xml:space="preserve">dr. Maácz Miklós </t>
  </si>
  <si>
    <t>intézmény</t>
  </si>
  <si>
    <t xml:space="preserve">Földművelésügyi és Vidékfejlesztési Minisztérium </t>
  </si>
  <si>
    <t>e-mail</t>
  </si>
  <si>
    <t>MaaczM@posta.fvm.hu</t>
  </si>
  <si>
    <t>telefon</t>
  </si>
  <si>
    <t xml:space="preserve">0036-1-301-4829 </t>
  </si>
  <si>
    <t>T.0.1</t>
  </si>
  <si>
    <t>T.0.2. Programozott intézkedések</t>
  </si>
  <si>
    <t>táblázatok</t>
  </si>
  <si>
    <t>státusz</t>
  </si>
  <si>
    <t>a. Mezőgazdasági üzemekbe történő beruházás (I. fejezet, 4-7. cikk)</t>
  </si>
  <si>
    <t>a.1. és a.2.</t>
  </si>
  <si>
    <t>X</t>
  </si>
  <si>
    <t>b. Fiatal gazdálkodók tevékenységének megkezdése (II. fejezet, 8. cikk)</t>
  </si>
  <si>
    <t>b.1. és b.2.</t>
  </si>
  <si>
    <t>c. Képzés (III. fejezet, 9. cikk)</t>
  </si>
  <si>
    <t>d.1. és d.2.</t>
  </si>
  <si>
    <t>e.1 Hátrányos helyzetű térségek (V. fejezet, 13-20. cikk)</t>
  </si>
  <si>
    <t>e.2. Környezetvédelmi korlátozások által érintett térségek (V. fejezet, 16. cikk)</t>
  </si>
  <si>
    <t>f. Agrár-környezetvédelem és állatjólét (VI. fejezet, 22-24. cikk)</t>
  </si>
  <si>
    <t>g. A mezőgazdasági termékek feldolgozásának és forgalomba hozatalának javítása (VII. fejezet, 25-28. cikk)</t>
  </si>
  <si>
    <t>g.1. és g.2.</t>
  </si>
  <si>
    <t>i.1. Egyéb erdősítés (VIII. fejezet, 30. cikk, 1. francia bekezdés)</t>
  </si>
  <si>
    <t>i.2. Egyéb erdősítési intézkedések (VIII. fejezet, 30. cikk, egyéb francia bekezdések és 32. cikk)</t>
  </si>
  <si>
    <t>j. Talajjavítás és k.Tagosítás (IX. fejezet, 33. cikk).</t>
  </si>
  <si>
    <t>j. és k.</t>
  </si>
  <si>
    <t>l. Gazdaságok tehermentesítésére és ügyvezetésére irányuló szolgáltatások bevezetése, mezőgazdasági tanácsadó és külterjesítési szolgáltatások (IX. fejezet, 33. cikk)</t>
  </si>
  <si>
    <t>l. és m.</t>
  </si>
  <si>
    <t>m. Minőségi mezőgazdasági termékek forgalmazása, a minőségi rendszerek létrehozását is beleértve (IX. fejezet, 33. cikk)</t>
  </si>
  <si>
    <t>n. A vidéki gazdaság és lakosság számára nyújtott alapszolgáltatások (IX. fejezet, 33. cikk)</t>
  </si>
  <si>
    <t>n. és o.</t>
  </si>
  <si>
    <t>o. Falumegújítás és -fejlesztés, valamint a vidéki kulturális örökség védelme és megőrzése (IX. fejezet, 33. cikk)</t>
  </si>
  <si>
    <t>p. A mezőgazdasági és a mezőgazdasághoz közel álló tevékenységek diverzifikációja sokféle tevékenység lehetővé tétele érdekében, illetve alternatív bevételi források létesítése érdekében (IX. fejezet, 33. cikk)</t>
  </si>
  <si>
    <t>p. és q.</t>
  </si>
  <si>
    <t>q. Mezőgazdasági vízkészlet-gazdálkodás (IX. fejezet, 33. cikk)</t>
  </si>
  <si>
    <t>r. A mezőgazdaság fejlesztéséhez kapcsolódó infrastruktúra fejlesztése és bővítése (IX. fejezet, 33. cikk)</t>
  </si>
  <si>
    <t>r. és s.</t>
  </si>
  <si>
    <t>s. Idegenforgalmi és kézműipari tevékenységek ösztönzése (IX. fejezet, 33. cikk)</t>
  </si>
  <si>
    <t>r.és s.</t>
  </si>
  <si>
    <t>t. A mezőgazdasággal, erdészettel és tájrendezéssel, valamint az állatok kíméletének fokozásával kapcsolatos környezetvédelem (IX. fejezet, 33. cikk)</t>
  </si>
  <si>
    <t>t. és u és v.</t>
  </si>
  <si>
    <t>u. A természeti katasztrófák által sújtott mezőgazdasági termelési potenciál helyreállítása, valamint megfelelő megelőző eszközök bevezetése (IX. fejezet, 33. cikk)</t>
  </si>
  <si>
    <t>t. és u. és v.</t>
  </si>
  <si>
    <t>v. Pénzügyi tervezés (IX. fejezet, 33. cikk)</t>
  </si>
  <si>
    <t>w. Az integrált vidékfejlesztési stratégiák helyi partnerek által történő igazgatása (IX. fejezet, 33. cikk)</t>
  </si>
  <si>
    <t xml:space="preserve">x.1 Kötelező előírások végrehajtása (Va. fejezet, 21a-c. cikk) </t>
  </si>
  <si>
    <t>x.2  Kötelező előírások végrehajtása (740/2004 rendelet, 1. cikk (2))</t>
  </si>
  <si>
    <t>y. A mezőgazdasági tanácsadó szolgáltatások igénybevétele (Va. fejezet, 21d. cikk)</t>
  </si>
  <si>
    <t>z. Részvétel az élelmiszer-minőségi rendszerekben (VIa. fejezet, 24. cikk)</t>
  </si>
  <si>
    <t>aa. A minőségi termékek támogatása (VIa. fejezet, 24. cikk)</t>
  </si>
  <si>
    <t>ab. Szerkezetátalakítás alatt álló, részben önellátó mezőgazdasági üzemek részére nyújtott támogatás (IXa. fejezet, 33b. cikk)</t>
  </si>
  <si>
    <t>ac. Termelői csoportok (IXa. fejezet, 33d. cikk)</t>
  </si>
  <si>
    <t>ad. LEADER + típus intézkedés (33. cikk f)</t>
  </si>
  <si>
    <t xml:space="preserve">X </t>
  </si>
  <si>
    <t>T.1. A programozási terület sajátosságai</t>
  </si>
  <si>
    <t>Mutató</t>
  </si>
  <si>
    <t>Referenciaév</t>
  </si>
  <si>
    <t>Az egy főre jutó GDP (EUR)</t>
  </si>
  <si>
    <t xml:space="preserve">GDP (a nemzeti átlag százalékában) </t>
  </si>
  <si>
    <t>A mezőgazdaság részesedése a GDP-ben (%)</t>
  </si>
  <si>
    <t>Egy főre jutó átlagjövedelem (EUR)</t>
  </si>
  <si>
    <t>városi népesség</t>
  </si>
  <si>
    <t>vidéki népesség</t>
  </si>
  <si>
    <t>mezőgazdasági népesség</t>
  </si>
  <si>
    <t>összes</t>
  </si>
  <si>
    <t>Népsűrűség (lakos/km²)</t>
  </si>
  <si>
    <t>Migrációs egyensúly (nettó eredmény, ezer főre)</t>
  </si>
  <si>
    <t>összes programozási terület</t>
  </si>
  <si>
    <t>vidéki területek</t>
  </si>
  <si>
    <t>Népsűrűség (ezer lakos)</t>
  </si>
  <si>
    <t>városi</t>
  </si>
  <si>
    <t>vidéki</t>
  </si>
  <si>
    <t>melyből gazdálkodó</t>
  </si>
  <si>
    <t>melyből részmunkaidős gazdálkodó</t>
  </si>
  <si>
    <t>Aktív népesség (ezer fő)</t>
  </si>
  <si>
    <t>Munkanélküliségi ráta (%)</t>
  </si>
  <si>
    <t>Nők foglalkoztatási rátája (az aktív népesség százalékában)</t>
  </si>
  <si>
    <t>Férfiak foglalkoztatási rátája (az aktív népesség százalékában)</t>
  </si>
  <si>
    <t>Fiatalok foglalkoztatási rátája (az aktív népesség százalékában)</t>
  </si>
  <si>
    <t>T.2. A programozási terület földhasználata</t>
  </si>
  <si>
    <t>ezer ha</t>
  </si>
  <si>
    <t>a MHT %-a</t>
  </si>
  <si>
    <t>az összes %-a</t>
  </si>
  <si>
    <t>Szántóterület</t>
  </si>
  <si>
    <t>Állandó kultúrák</t>
  </si>
  <si>
    <t>Állandó legelő</t>
  </si>
  <si>
    <t>Teljes MHT</t>
  </si>
  <si>
    <t>Erdők és más fás területek</t>
  </si>
  <si>
    <t>Egyéb felhasználás</t>
  </si>
  <si>
    <t>ÖSSZESEN</t>
  </si>
  <si>
    <t>T.3. A mezőgazdasági üzemek profilja a programozási területen</t>
  </si>
  <si>
    <t>Referenciaév:</t>
  </si>
  <si>
    <t>Fő termelési típus</t>
  </si>
  <si>
    <t>Mezőgazdasági üzemek száma (ezer)</t>
  </si>
  <si>
    <t>Mezőgazdasági hasznosítású terület (ezer ha)</t>
  </si>
  <si>
    <t>Számosállategység (ezer)</t>
  </si>
  <si>
    <t>A gazdálkodók száma (ezer)</t>
  </si>
  <si>
    <t>Összesen</t>
  </si>
  <si>
    <t>gazdálkodók &lt; 40</t>
  </si>
  <si>
    <t>%</t>
  </si>
  <si>
    <t>gazdálkodók ≥ 55</t>
  </si>
  <si>
    <t>Szántóföldi növénytermesztés</t>
  </si>
  <si>
    <t>Kertészet</t>
  </si>
  <si>
    <t>Szőlészet</t>
  </si>
  <si>
    <t>Gyümölcstermesztés</t>
  </si>
  <si>
    <t>Olajbogyó-termesztés</t>
  </si>
  <si>
    <t>Egyéb üzemek (beleértve a vegyes üzemeket is)</t>
  </si>
  <si>
    <t>Tejtermelés</t>
  </si>
  <si>
    <t>Szarvasmarhanevelés és -hizlalás</t>
  </si>
  <si>
    <t>Sertéstartás</t>
  </si>
  <si>
    <t>Baromfitartás</t>
  </si>
  <si>
    <t>Élőállat-tartás egyéb formái</t>
  </si>
  <si>
    <t>Egyéb (nem besorolható)</t>
  </si>
  <si>
    <t>T.4. Előrejelzési táblázat</t>
  </si>
  <si>
    <t>Intézkedés</t>
  </si>
  <si>
    <t>Táblázat</t>
  </si>
  <si>
    <t>Kért információ</t>
  </si>
  <si>
    <t>Jóváhagyott kérelmek száma</t>
  </si>
  <si>
    <t>Összes támogatható költség (ezer EUR)</t>
  </si>
  <si>
    <t>A vállalt közkiadás összege (ezer EUR)</t>
  </si>
  <si>
    <t>melyből EMOGA</t>
  </si>
  <si>
    <t>Korengedményes nyugdíj (IV. fejezet, 10-12. cikk)</t>
  </si>
  <si>
    <t>Új megállapodások száma</t>
  </si>
  <si>
    <t>Felszabadított hektárok száma (ezer ha)</t>
  </si>
  <si>
    <t>Támogatott mezőgazdasági üzemek száma</t>
  </si>
  <si>
    <t>Támogatott hektárok száma (ezer ha)</t>
  </si>
  <si>
    <t>mezőgazdasági üzemek száma</t>
  </si>
  <si>
    <t>támogatott hektárok száma (ezer ha)</t>
  </si>
  <si>
    <t>Új szerződések száma</t>
  </si>
  <si>
    <t>Támogatott hektárok száma</t>
  </si>
  <si>
    <t>Támogatott számosállategységek száma</t>
  </si>
  <si>
    <t>Mezőgazdasági földterület erdősítése (VIII. fejezet, 31. cikk) és i.1 Egyéb erdősítés (VIII. fejezet, 30. cikk, 1. francia bekezdés)</t>
  </si>
  <si>
    <t xml:space="preserve"> i.1.</t>
  </si>
  <si>
    <t>támogatott terület (ezer ha)</t>
  </si>
  <si>
    <t>Egyéb erdősítési intézkedések (VIII. fejezet, 30. cikk, 2-5. francia bekezdés)</t>
  </si>
  <si>
    <t>Egyéb erdősítési intézkedések (VIII. fejezet, 32. cikk)</t>
  </si>
  <si>
    <t>Talajjavítás (IX. fejezet, 33. cikk)</t>
  </si>
  <si>
    <t>j. &amp; k.</t>
  </si>
  <si>
    <t>Tagosítás (IX. fejezet, 33. cikk)</t>
  </si>
  <si>
    <t>Gazdaságok tehermentesítésére és ügyvezetésére irányuló szolgáltatások bevezetése és mezőgazdasági tanácsadó és külterjesítési szolgáltatások (IX. fejezet, 33. cikk)</t>
  </si>
  <si>
    <t>l. &amp; m.</t>
  </si>
  <si>
    <t>Minőségi mezőgazdasági termékek forgalmazása (IX. fejezet 33. cikk)</t>
  </si>
  <si>
    <t>A vidéki gazdaság és lakosság számára nyújtott alapszolgáltatások (IX. fejezet, 33. cikk)</t>
  </si>
  <si>
    <t>n. &amp; o.</t>
  </si>
  <si>
    <t>Falumegújítás és -fejlesztés, valamint a vidéki kulturális örökség védelme és megőrzése (IX. fejezet, 33. cikk)</t>
  </si>
  <si>
    <t>A mezőgazdasági és a mezőgazdasághoz közel álló tevékenységek diverzifikációja sokféle tevékenység lehetővé tétele érdekében, illetve alternatív bevételi források létesítése érdekében (IX. fejezet, 33. cikk)</t>
  </si>
  <si>
    <t>p. &amp; q.</t>
  </si>
  <si>
    <t>Mezőgazdasági vízkészlet-gazdálkodás (IX. fejezet, 33. cikk)</t>
  </si>
  <si>
    <t>A mezőgazdaság fejlesztéséhez kapcsolódó infrastruktúra fejlesztése és bővítése (IX. fejezet, 33. cikk)</t>
  </si>
  <si>
    <t>r. &amp; s.</t>
  </si>
  <si>
    <t>Idegenforgalmi és kézműipari tevékenységek ösztönzése (IX. fejezet, 33. cikk)</t>
  </si>
  <si>
    <t>A mezőgazdasággal, erdészettel és tájrendezéssel, valamint az állatok kíméletének fokozásával kapcsolatos környezetvédelem (IX. fejezet, 33. cikk)</t>
  </si>
  <si>
    <t>t. &amp; u. &amp; v.</t>
  </si>
  <si>
    <t>A természeti katasztrófák által sújtott mezőgazdasági termelési potenciál helyreállítása, valamint megfelelő megelőző eszközök bevezetése (IX. fejezet, 33. cikk)</t>
  </si>
  <si>
    <t>Pénzügyi tervezés (IX. fejezet, 33. cikk)</t>
  </si>
  <si>
    <t>Az integrált vidékfejlesztési stratégiák helyi partnerek által történő igazgatása (IX. fejezet, 33. cikk)</t>
  </si>
  <si>
    <t>x.1. &amp; x.2.</t>
  </si>
  <si>
    <t>Jóváhagyott kérelmek száma (új)</t>
  </si>
  <si>
    <t>LEADER+ típusú intézkedés (33. cikk f)</t>
  </si>
  <si>
    <t>ad</t>
  </si>
  <si>
    <t>Valamennyi intézkedés összesen</t>
  </si>
  <si>
    <t>T.5. A támogatás földrajzi megoszlása</t>
  </si>
  <si>
    <t>T.5.1. Az 1. és a 2. célkitűzés alá tartozó és az azokon kívül eső területek szerint</t>
  </si>
  <si>
    <t>1. célkitűzés szerinti terület</t>
  </si>
  <si>
    <t>2. célkitűzés szerinti terület</t>
  </si>
  <si>
    <t>Az 1. és 2. célkitűzésen kívül eső terület</t>
  </si>
  <si>
    <t>a</t>
  </si>
  <si>
    <t xml:space="preserve">b =a/g </t>
  </si>
  <si>
    <t>c</t>
  </si>
  <si>
    <t xml:space="preserve">  d = c/g</t>
  </si>
  <si>
    <t>e</t>
  </si>
  <si>
    <t>f = e/g</t>
  </si>
  <si>
    <t>g =a+c+e</t>
  </si>
  <si>
    <t>Mezőgazdasági üzemek összes száma</t>
  </si>
  <si>
    <t>a. Mezőgazdasági üzemekbe történő beruházás (4-7. cikk)</t>
  </si>
  <si>
    <t>Vállalt közkiadás (ezer EUR)</t>
  </si>
  <si>
    <t>b. Fiatal gazdálkodók tevékenységének megkezdése (8. cikk)</t>
  </si>
  <si>
    <t>c. Képzés (9. cikk)</t>
  </si>
  <si>
    <t>d. Korengedményes nyugdíj (10-12. cikk)</t>
  </si>
  <si>
    <t>Megállapodások száma</t>
  </si>
  <si>
    <t>e.1 Hátrányos helyzetű térségek (13-20. cikk)</t>
  </si>
  <si>
    <t>Támogatott gazdaságok száma</t>
  </si>
  <si>
    <t>e.2 Környezetvédelmi korlátozások által érintett térségek (13-20. cikk)</t>
  </si>
  <si>
    <t>f. Agrár-környezetvédelem és állatjólét (22-24. cikk)</t>
  </si>
  <si>
    <t>Szerződések száma</t>
  </si>
  <si>
    <t>g. A mezőgazdasági termékek feldolgozásának és forgalomba hozatalának javítása (25-28. cikk)</t>
  </si>
  <si>
    <t>h. Mezőgazdasági földterület erdősítése (31. cikk) (telepítési költségek)</t>
  </si>
  <si>
    <t>i. Egyéb erdősítés (30. és 32. cikk) (i.1 és i.2)</t>
  </si>
  <si>
    <t>j-w. A vidéki térségek alkalmazkodásának és fejlődésének elősegítése (IX. fejezet, 33. cikk)</t>
  </si>
  <si>
    <t>Jóváhagyott kérelmek összes száma</t>
  </si>
  <si>
    <t>Összes vállalt közkiadás</t>
  </si>
  <si>
    <t>T.5.2. A 1257/1999/EK rendelet 16-20. cikkeiben meghatározott területek szerint</t>
  </si>
  <si>
    <t>Intézkedések</t>
  </si>
  <si>
    <t>Normális terület</t>
  </si>
  <si>
    <t>Hátrányos helyzetű térségek</t>
  </si>
  <si>
    <t>Hegyvidéki térségek</t>
  </si>
  <si>
    <t>Egyéb kedvezőtlen helyzetű térségek</t>
  </si>
  <si>
    <t>Egyedi hátrányok által érintett térségek</t>
  </si>
  <si>
    <t>Összes LFA</t>
  </si>
  <si>
    <t>b=a/k</t>
  </si>
  <si>
    <t>d=c/k</t>
  </si>
  <si>
    <t>f=e/k</t>
  </si>
  <si>
    <t>g</t>
  </si>
  <si>
    <t>h=g/k</t>
  </si>
  <si>
    <t>i</t>
  </si>
  <si>
    <t>j=i/k</t>
  </si>
  <si>
    <t>k=a+i</t>
  </si>
  <si>
    <t>A mezőgazdasági üzemek összes száma</t>
  </si>
  <si>
    <t>ad. LEADER + típusintézkedés (33. cikk f)</t>
  </si>
  <si>
    <t>T.6. Pénzügyi felügyelet</t>
  </si>
  <si>
    <t>A kedvezményezett által viselt összes költség (ezer EUR)</t>
  </si>
  <si>
    <t>Melyből EMOGA</t>
  </si>
  <si>
    <t>1. célkitűzés</t>
  </si>
  <si>
    <t>2. célkitűzés</t>
  </si>
  <si>
    <t>Nem 1. és 2. célkitűzés</t>
  </si>
  <si>
    <t>j. Talajjavítás (33. cikk)</t>
  </si>
  <si>
    <t>k. Tagosítás (33. cikk)</t>
  </si>
  <si>
    <t>l. Gazdaságok tehermentesítésére és ügyvezetésére irányuló szolgáltatások bevezetése, mezőgazdasági tanácsadó és külterjesítési szolgáltatások (33. cikk)</t>
  </si>
  <si>
    <t>m. Minőségi mezőgazdasági termékek forgalmazása, a minőségi rendszerek létrehozását is beleértve (33. cikk)</t>
  </si>
  <si>
    <t>n. A vidéki gazdaság és lakosság számára nyújtott alapszolgáltatások (33. cikk)</t>
  </si>
  <si>
    <t>o. Falumegújítás és -fejlesztés, valamint a vidéki kulturális örökség védelme és megőrzése (33. cikk)</t>
  </si>
  <si>
    <t>p. A mezőgazdasági és a mezőgazdasághoz közel álló tevékenységek diverzifikációja sokféle tevékenység lehetővé tétele érdekében, illetve alternatív bevételi források létesítése érdekében (33. cikk)</t>
  </si>
  <si>
    <t>q. Mezőgazdasági vízkészlet-gazdálkodás (33. cikk)</t>
  </si>
  <si>
    <t>r. A mezőgazdaság fejlesztéséhez kapcsolódó infrastruktúra fejlesztése és bővítése (33. cikk)</t>
  </si>
  <si>
    <t>s. Idegenforgalmi és kézműipari tevékenységek ösztönzése (33. cikk)</t>
  </si>
  <si>
    <t>t. A mezőgazdasággal, erdészettel és tájrendezéssel, valamint az állatok kíméletének fokozásával kapcsolatos környezetvédelem (33. cikk)</t>
  </si>
  <si>
    <t>u. A természeti katasztrófák által sújtott mezőgazdasági termelési potenciál helyreállítása, valamint megfelelő megelőző eszközök bevezetése (33. cikk)</t>
  </si>
  <si>
    <t>v. Pénzügyi tervezés (33. cikk)</t>
  </si>
  <si>
    <t>w. Az integrált vidékfejlesztési stratégiák helyi partnerek által történő igazgatása (33. cikk)</t>
  </si>
  <si>
    <t>Előrejelzés (összesen)</t>
  </si>
  <si>
    <t>a.  Mezőgazdasági üzemekbe történő beruházás (I. fejezet, 4-7. cikk).</t>
  </si>
  <si>
    <t>a.1. A termelés típusa szerinti lebontás</t>
  </si>
  <si>
    <t>A fő termelési típus</t>
  </si>
  <si>
    <t>A jóváhagyott alkalmazások száma</t>
  </si>
  <si>
    <t>A "zöld beruházások"-nak juttatott összes támogatható költség százaléka</t>
  </si>
  <si>
    <t>átlagos támogatásintenzitás a támogatható költség százalékában</t>
  </si>
  <si>
    <t>melyből fiatal gazdálkodók</t>
  </si>
  <si>
    <t>Előrejelzés (az összesre)</t>
  </si>
  <si>
    <t>a.2. A beruházás típusa szerinti lebontás</t>
  </si>
  <si>
    <t>A beruházás típusa</t>
  </si>
  <si>
    <t>Épületek</t>
  </si>
  <si>
    <t>melyből</t>
  </si>
  <si>
    <t>Állatszállás (szarvasmarha)</t>
  </si>
  <si>
    <t>Sertésólak</t>
  </si>
  <si>
    <t>Egyéb élőállatszállások</t>
  </si>
  <si>
    <t>Üvegházak és kapcsolódó felszerelések</t>
  </si>
  <si>
    <t>Egyéb mezőgazdasági épületek</t>
  </si>
  <si>
    <t>Plant and mobile equipment</t>
  </si>
  <si>
    <t>Élőállat-vásárlás</t>
  </si>
  <si>
    <t>Mezőgazdasági ültetvények</t>
  </si>
  <si>
    <t>A mezőgazdasági termékek gyártására és közvetlen értékesítésére szolgáló létesítmények</t>
  </si>
  <si>
    <t>A tevékenységeknek az üzemben történő diverzifikációjára szolgáló létesítmények</t>
  </si>
  <si>
    <t>Egyéb</t>
  </si>
  <si>
    <t>b. Fiatal gazdálkodók tevékenységének megkezdése (II. fejezet, 8. cikk).</t>
  </si>
  <si>
    <t>b.1. Induló támogatás termelési típus szerint</t>
  </si>
  <si>
    <t>A jóváhagyott kérelmek száma</t>
  </si>
  <si>
    <t>A támogatás átlagos összege (EUR)</t>
  </si>
  <si>
    <t>A vállalt közkiadás összege</t>
  </si>
  <si>
    <t>Egyszeri támogatás (ezer EUR)</t>
  </si>
  <si>
    <t>Kamattámogatás (ezer EUR)</t>
  </si>
  <si>
    <t>Összesen (ezer EUR)</t>
  </si>
  <si>
    <t>melyből EMOGA (ezer EUR)</t>
  </si>
  <si>
    <t>Előrejelzés</t>
  </si>
  <si>
    <t>b.2. Kérelmek korkategória szerint</t>
  </si>
  <si>
    <t>... &lt; 25 éves</t>
  </si>
  <si>
    <t>25 ≤... &lt; 30 éves</t>
  </si>
  <si>
    <t>30 ≤... &lt; 35 éves</t>
  </si>
  <si>
    <t>35 ≤... &lt; 40 éves</t>
  </si>
  <si>
    <t>összesen</t>
  </si>
  <si>
    <t>Célkitűzés</t>
  </si>
  <si>
    <t>Résztvevők száma</t>
  </si>
  <si>
    <t>A képzési napok átlagos száma résztvevőnként</t>
  </si>
  <si>
    <t>A kedvezményezettek által viselt összes költség (ezer EUR)</t>
  </si>
  <si>
    <t>Résztvevő</t>
  </si>
  <si>
    <t>Szervező</t>
  </si>
  <si>
    <t>Felkészítés a termelés minőségi irányváltására</t>
  </si>
  <si>
    <t>Felkészítés olyan termelési módszerek alkalmazására, amelyek összeegyeztethetők a tájkép megőrzésével és gazdagításával, a környezet védelmével, a higiéniai és az állatok kíméletére vonatkozó előírásokkal</t>
  </si>
  <si>
    <t>Egy gazdaságilag életképes mezőgazdasági üzem működtetéséhez szükséges szakismeretek megszerzése</t>
  </si>
  <si>
    <t>Felkészítés az erdők gazdasági, ökológiai, illetve társadalmi funkcióit továbbfejlesztő erdőgazdálkodási gyakorlat alkalmazására</t>
  </si>
  <si>
    <t>g.1. Lebontás szektor szerint</t>
  </si>
  <si>
    <t>Fő szektor</t>
  </si>
  <si>
    <t>a "zöld beruházások"-nak juttatott támogathato költségek százaléka</t>
  </si>
  <si>
    <t>A kedvezményezett által viselt összes költségek (ezer EUR)</t>
  </si>
  <si>
    <t>Hús</t>
  </si>
  <si>
    <t>Tej és tejtermékek</t>
  </si>
  <si>
    <t>Tojás és baromfi</t>
  </si>
  <si>
    <t>Egyéb állati termékek</t>
  </si>
  <si>
    <t>Gabona</t>
  </si>
  <si>
    <t>Cukor</t>
  </si>
  <si>
    <t>Olajnövények</t>
  </si>
  <si>
    <t>Fehérjenövények</t>
  </si>
  <si>
    <t>Borok és szeszes italok</t>
  </si>
  <si>
    <t>Zöldség és gyümölcs</t>
  </si>
  <si>
    <t>Virágok és növények</t>
  </si>
  <si>
    <t>Magvak</t>
  </si>
  <si>
    <t>Burgonya</t>
  </si>
  <si>
    <t>Egyéb növényi termékek</t>
  </si>
  <si>
    <t>Többszörös hasznosítású termékek</t>
  </si>
  <si>
    <t>Egyéb termékek</t>
  </si>
  <si>
    <t>melyből biotermék</t>
  </si>
  <si>
    <t>g.2.  Lebontás a beruházás célkitűzése szerint</t>
  </si>
  <si>
    <t>Fő célkitűzés</t>
  </si>
  <si>
    <t>A mezőgazdasági termékek számára új értékesítési csatornák kialakításának ösztönzése</t>
  </si>
  <si>
    <t>Az értékesítési csatornák javítása, illetve ésszerűsítése</t>
  </si>
  <si>
    <t>A feldolgozási eljárások javítása, illetve ésszerűsítése</t>
  </si>
  <si>
    <t>A termékek külső megjelenésének és csomagolásának javítása</t>
  </si>
  <si>
    <t>A melléktermékek vagy hulladékok jobb hasznosításának vagy megsemmisítésének ösztönzése</t>
  </si>
  <si>
    <t>Innovatív beruházások előnyben részesítése</t>
  </si>
  <si>
    <t>Az egészségügyi feltételek javítása és felügyelete</t>
  </si>
  <si>
    <t>Telepítési költségek fafajták szerint:</t>
  </si>
  <si>
    <t>Támogatott terület (ezer ha)</t>
  </si>
  <si>
    <t>A támogatás ha-nkénti átlagos összege (EUR)</t>
  </si>
  <si>
    <t>Magán</t>
  </si>
  <si>
    <t>Állami</t>
  </si>
  <si>
    <t>Tűlevelűek</t>
  </si>
  <si>
    <t>Lomblevelűek</t>
  </si>
  <si>
    <t>Vegyes ültetvények (&gt; 25% másodlagos fajták esetén)</t>
  </si>
  <si>
    <t>Gyors növésű ültetvények</t>
  </si>
  <si>
    <t xml:space="preserve">i.2. (30. cikk, egyéb francia bekezdések és 32. cikk) </t>
  </si>
  <si>
    <t>30. cikk  (2-5. francia bekezdés)</t>
  </si>
  <si>
    <t>Beruházás, amelynek célja az erdők gazdasági, ökológiai vagy társadalmi értékének jelentős növelése</t>
  </si>
  <si>
    <t>az erdészeti termékek betakarítását, feldolgozását és forgalmazását szolgáló beruházás</t>
  </si>
  <si>
    <t>Erdészeti termékek hasznosítása és forgalmazása tekintetében új lehetőségek kialakításának előmozdítása</t>
  </si>
  <si>
    <t>Erdőbirtokossági társulatok létrehozása</t>
  </si>
  <si>
    <t xml:space="preserve">Erdészeti termelési potenciál helyreállítása </t>
  </si>
  <si>
    <t>Erdőtüzek megakadályozása</t>
  </si>
  <si>
    <t>32. cikk</t>
  </si>
  <si>
    <t>Közérdekű erdők ökológiai stabilitásának megőrzése és javítása</t>
  </si>
  <si>
    <t>Tűzvédelmi pászták mezőgazdasági intézkedések révén történő fenntartása (ha-ekvivalens)</t>
  </si>
  <si>
    <t>ÖSSZESEN (Egyéb erdősítés: i.1és i.2 táblázatok)</t>
  </si>
  <si>
    <t xml:space="preserve"> j.-w.  A vidéki térségek alkalmazkodásának és fejlődésének elősegítése (IX. fejezet, 33. cikk)</t>
  </si>
  <si>
    <t>Cselekvés</t>
  </si>
  <si>
    <t>A hektárok száma</t>
  </si>
  <si>
    <t>k. Tagosítás</t>
  </si>
  <si>
    <t>l. Gazdaságok tehermentesítésére és ügyvezetésére irányuló szolgáltatások bevezetése* (IX. fejezet 33. cikk)</t>
  </si>
  <si>
    <t>Gazdaságok tehermentesítésére irányuló szolgáltatások</t>
  </si>
  <si>
    <t>Gazdaságok ügyvezetésére irányuló szolgáltatások</t>
  </si>
  <si>
    <t>Mezőgazdasági tanácsadó és külterjesítési szolgáltatások</t>
  </si>
  <si>
    <t>* A 10 új tagállam esetében a mezőgazdasági tanácsadó és külterjesítési szolgáltatásokat is fel kell tüntetni</t>
  </si>
  <si>
    <t xml:space="preserve"> -  melyből a minőségi rendszerek létrehozása</t>
  </si>
  <si>
    <t>n. A vidéki gazdaság és lakosság számára nyújtott alapszolgáltatások</t>
  </si>
  <si>
    <t>melyből (3 fő kategória):</t>
  </si>
  <si>
    <t>Előrejelzés (összes)</t>
  </si>
  <si>
    <t>Falumegújítás és -fejlesztés</t>
  </si>
  <si>
    <t>A vidéki kulturális örökség védelme és megőrzése</t>
  </si>
  <si>
    <t>p. A mezőgazdasági és a mezőgazdasághoz közel álló tevékenységek diverzifikációja sokféle tevékenység lehetővé tétele érdekében, illetve alternatív bevételi források létesítése érdekében</t>
  </si>
  <si>
    <t>agrárturizmus</t>
  </si>
  <si>
    <t>s. Idegenforgalmi és kézműipari tevékenységek ösztönzése</t>
  </si>
  <si>
    <t xml:space="preserve"> j.-w. A vidéki térségek alkalmazkodásának és fejlődésének elősegítése (IX. fejezet, 33. cikk)</t>
  </si>
  <si>
    <t>t. A mezőgazdasággal, erdészettel és tájrendezéssel, valamint az állatjólét fokozásával kapcsolatos környezetvédelem</t>
  </si>
  <si>
    <t>Környezetvédelem</t>
  </si>
  <si>
    <t>Az állatok kíméletének fokozása</t>
  </si>
  <si>
    <t>u. A természeti katasztrófák által sújtott mezőgazdasági termelési potenciál helyreállítása, valamint megfelelő megelőző eszközök bevezetése</t>
  </si>
  <si>
    <t>A mezőgazdasági termelési potenciál helyreállítása</t>
  </si>
  <si>
    <t>megfelelő megelőző eszközök bevezetése</t>
  </si>
  <si>
    <t>v. Pénzügyi tervezés</t>
  </si>
  <si>
    <t>Képességek elsajátítása - 33. cikk f(1)</t>
  </si>
  <si>
    <t>a. technikai támogatás a helyi terület tanulmányozására és a terület diagnosztizálására</t>
  </si>
  <si>
    <t>b. a lakosság tájékoztatása és képzése</t>
  </si>
  <si>
    <t>d. integrált fejlesztési stratégiák kidolgozása</t>
  </si>
  <si>
    <t>e. kutatás finanszírozása és a támogatási kérelem előkészítése</t>
  </si>
  <si>
    <t>Területközi és transznacionális együttműködési tevékenységek - 33. cikk f(3)</t>
  </si>
  <si>
    <t>A gazdaságok osztályozása a termelés típusa szerint</t>
  </si>
  <si>
    <t>A gazdaság osztályozási típusa</t>
  </si>
  <si>
    <t>1: szakosodott szántóföldi növénytermesztés</t>
  </si>
  <si>
    <t>2 : szakosodott kertészet</t>
  </si>
  <si>
    <t>31 : szakosodott szőlészet</t>
  </si>
  <si>
    <t>32 : gyümölcsök és citrusfélék szakosodott termesztése</t>
  </si>
  <si>
    <t>33 : szakosodott olajbogyó-termesztés</t>
  </si>
  <si>
    <t>34: különféle állandó növénykultúrák termesztése vegyesen</t>
  </si>
  <si>
    <t>6: vegyes növénytermesztés</t>
  </si>
  <si>
    <t>8: növénytermesztés és állattartás vegyesen</t>
  </si>
  <si>
    <t>41 : szakosodott tejtermelés</t>
  </si>
  <si>
    <t>Szarvasmarha-nevelés és -hizlalás</t>
  </si>
  <si>
    <t>42 : szakosodott szarvasmarha-nevelés és -hizlalás</t>
  </si>
  <si>
    <t>501 : szakosodott sertésnevelés</t>
  </si>
  <si>
    <t>502 : szakosodott baromfinevelés</t>
  </si>
  <si>
    <t>43: szarvasmarha - tejtermelés, nevelés és hizlalás vegyesen</t>
  </si>
  <si>
    <t>44: juh, kecske és egyéb legeltetett állatok tartása</t>
  </si>
  <si>
    <t>503: különféle abrakfogyasztó állatok tartása vegyesen</t>
  </si>
  <si>
    <t>7: vegyes állattartás</t>
  </si>
  <si>
    <t>Egyebek</t>
  </si>
  <si>
    <t>9 : nem besorolható gazdaságok</t>
  </si>
  <si>
    <t>MEGJEGYZÉSEK</t>
  </si>
  <si>
    <t>255 HUF / EUR</t>
  </si>
  <si>
    <t>A mg. fejlődéséhez szükséges infrastruktúra fejlesztése és korszerűsítése</t>
  </si>
  <si>
    <t>a.1. Tábla: Magyarországon nincs külön TEÁOR-besorolás külön a tejtermelő és hízómarha-termelés ágazatokra, ezért együtt lettek feltüntetve.</t>
  </si>
  <si>
    <t>T.5.2: mivel nem a pályázóktól nincs információ arra vonatkozóan, hogy milyen KAT területen történik a beruházás, a 19. és a 20. cikk szerinti területeket a 19. Cikkre vonatkozó területek között tüntettük fel</t>
  </si>
  <si>
    <t>o: Kérjük vegyék figyelembe, hogy a pályázók a nem minősítették a projektjeiket, ezeket az eseteket a 21. sorban helyeztük el - A vidéki kulturális örökség védelme és megőrzése</t>
  </si>
  <si>
    <t xml:space="preserve">s: Kérjük vegyék figyelembe, hogy a Kézműipari tevékenységeket tartalmazó sor "kézműipari tevékenységek" és "egyéb" kategóriára vonatkozó pályázatokat is tartalmazza, mivel ez a tevékenységek szélesebb körét foglalja magába. </t>
  </si>
  <si>
    <t>agrártevékenységek diverzifikációja</t>
  </si>
  <si>
    <t>Öntözés, vízkárelhárítás</t>
  </si>
  <si>
    <t xml:space="preserve">A környezet védelme </t>
  </si>
  <si>
    <t xml:space="preserve">A minőség javítása és felügyelete </t>
  </si>
  <si>
    <t xml:space="preserve">Új technológiák alkalmazása </t>
  </si>
  <si>
    <t xml:space="preserve">A termelésnek az előrelátható piaci trendekhez történő igazítása </t>
  </si>
  <si>
    <t>EMIR adat : A fejlesztéssel érintett terület nagysága</t>
  </si>
  <si>
    <t xml:space="preserve">Minőségi mezőgazdasági termékek forgalmazása </t>
  </si>
  <si>
    <t>A fiatal (15-24 éves) foglalkoztatottak aránya a 15-64 éves foglalkoztatottakon belül</t>
  </si>
  <si>
    <t>Intézkedések (zárójelben a 1257/1999/EK rendelet hivatkozott cikkei)</t>
  </si>
  <si>
    <t>j. Talajjavítás</t>
  </si>
  <si>
    <t>m. Minőségi mezőgazdasági termékek forgalmazása (IX. fejezet 33. cikk)</t>
  </si>
  <si>
    <t>o. Falumegújítás és -fejlesztés, valamint a vidéki kulturális örökség védelme és megőrzése</t>
  </si>
  <si>
    <t>q. Mezőgazdasági vízkészlet-gazdálkodás</t>
  </si>
  <si>
    <t>r. A mezőgazdaság fejlesztéséhez kapcsolódó infrastruktúra fejlesztése és bővítése</t>
  </si>
  <si>
    <t xml:space="preserve">Idegenforgalmi tevékenységek </t>
  </si>
  <si>
    <t>Kézműipari tevékenységek</t>
  </si>
  <si>
    <t>w. Az integrált vidékfejlesztési stratégiák helyi partnerek által történő igazgatása - (IX. fejezet, 33. cikk)</t>
  </si>
  <si>
    <t>ad. LEADER+ típusú intézkedés (33. cikk f)</t>
  </si>
  <si>
    <t>c. a reprezentatív helyi fejlesztési partnerségek kiépítése</t>
  </si>
  <si>
    <t>Integrált mintastratégiák - 33. cikk f(2)</t>
  </si>
  <si>
    <t>EMOGA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</si>
</sst>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00%"/>
    <numFmt numFmtId="166" formatCode="0.0"/>
    <numFmt numFmtId="167" formatCode="#,##0.0__"/>
    <numFmt numFmtId="168" formatCode="#,##0__"/>
  </numFmts>
  <fonts count="43">
    <font>
      <sz val="10"/>
      <name val="Arial"/>
      <family val="0"/>
    </font>
    <font>
      <sz val="1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sz val="10"/>
      <color indexed="17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3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4" borderId="7" applyNumberFormat="0" applyFont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35" fillId="16" borderId="0" applyNumberFormat="0" applyBorder="0" applyAlignment="0" applyProtection="0"/>
    <xf numFmtId="0" fontId="36" fillId="2" borderId="8" applyNumberFormat="0" applyAlignment="0" applyProtection="0"/>
    <xf numFmtId="0" fontId="3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17" borderId="0" applyNumberFormat="0" applyBorder="0" applyAlignment="0" applyProtection="0"/>
    <xf numFmtId="0" fontId="40" fillId="8" borderId="0" applyNumberFormat="0" applyBorder="0" applyAlignment="0" applyProtection="0"/>
    <xf numFmtId="0" fontId="41" fillId="2" borderId="1" applyNumberFormat="0" applyAlignment="0" applyProtection="0"/>
    <xf numFmtId="9" fontId="0" fillId="0" borderId="0" applyFont="0" applyFill="0" applyBorder="0" applyAlignment="0" applyProtection="0"/>
  </cellStyleXfs>
  <cellXfs count="57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 shrinkToFit="1"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18" borderId="10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center" vertical="center"/>
      <protection/>
    </xf>
    <xf numFmtId="0" fontId="0" fillId="9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19" borderId="1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8" fillId="0" borderId="11" xfId="0" applyFont="1" applyBorder="1" applyAlignment="1" applyProtection="1">
      <alignment horizontal="left"/>
      <protection/>
    </xf>
    <xf numFmtId="0" fontId="8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9" fillId="0" borderId="14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5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left" vertical="top"/>
      <protection/>
    </xf>
    <xf numFmtId="0" fontId="0" fillId="0" borderId="10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left" vertical="top" wrapText="1"/>
      <protection/>
    </xf>
    <xf numFmtId="0" fontId="0" fillId="18" borderId="10" xfId="0" applyFill="1" applyBorder="1" applyAlignment="1" applyProtection="1">
      <alignment horizontal="center" vertical="top"/>
      <protection locked="0"/>
    </xf>
    <xf numFmtId="0" fontId="0" fillId="18" borderId="10" xfId="0" applyFill="1" applyBorder="1" applyAlignment="1" applyProtection="1">
      <alignment horizontal="center" vertical="top" wrapText="1"/>
      <protection locked="0"/>
    </xf>
    <xf numFmtId="1" fontId="10" fillId="18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top" wrapText="1"/>
      <protection/>
    </xf>
    <xf numFmtId="49" fontId="10" fillId="9" borderId="10" xfId="0" applyNumberFormat="1" applyFont="1" applyFill="1" applyBorder="1" applyAlignment="1" applyProtection="1">
      <alignment horizontal="center" vertical="top"/>
      <protection/>
    </xf>
    <xf numFmtId="0" fontId="0" fillId="18" borderId="19" xfId="0" applyFill="1" applyBorder="1" applyAlignment="1" applyProtection="1">
      <alignment/>
      <protection locked="0"/>
    </xf>
    <xf numFmtId="0" fontId="0" fillId="18" borderId="20" xfId="0" applyFill="1" applyBorder="1" applyAlignment="1" applyProtection="1">
      <alignment/>
      <protection locked="0"/>
    </xf>
    <xf numFmtId="0" fontId="0" fillId="18" borderId="21" xfId="0" applyFill="1" applyBorder="1" applyAlignment="1" applyProtection="1">
      <alignment/>
      <protection locked="0"/>
    </xf>
    <xf numFmtId="0" fontId="11" fillId="18" borderId="19" xfId="43" applyFont="1" applyFill="1" applyBorder="1" applyAlignment="1" applyProtection="1">
      <alignment/>
      <protection locked="0"/>
    </xf>
    <xf numFmtId="0" fontId="12" fillId="9" borderId="0" xfId="0" applyFont="1" applyFill="1" applyAlignment="1">
      <alignment horizontal="center" vertical="center"/>
    </xf>
    <xf numFmtId="49" fontId="12" fillId="9" borderId="0" xfId="0" applyNumberFormat="1" applyFont="1" applyFill="1" applyAlignment="1" applyProtection="1">
      <alignment horizontal="center" vertical="center"/>
      <protection/>
    </xf>
    <xf numFmtId="1" fontId="12" fillId="9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3" fillId="0" borderId="0" xfId="0" applyFont="1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18" borderId="10" xfId="0" applyFont="1" applyFill="1" applyBorder="1" applyAlignment="1" applyProtection="1">
      <alignment horizontal="center" vertical="center"/>
      <protection locked="0"/>
    </xf>
    <xf numFmtId="0" fontId="0" fillId="20" borderId="10" xfId="0" applyFont="1" applyFill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1" fontId="0" fillId="18" borderId="10" xfId="0" applyNumberFormat="1" applyFill="1" applyBorder="1" applyAlignment="1" applyProtection="1">
      <alignment horizontal="center" vertical="center"/>
      <protection locked="0"/>
    </xf>
    <xf numFmtId="1" fontId="0" fillId="18" borderId="21" xfId="0" applyNumberForma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/>
      <protection/>
    </xf>
    <xf numFmtId="9" fontId="0" fillId="18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/>
    </xf>
    <xf numFmtId="1" fontId="0" fillId="9" borderId="10" xfId="0" applyNumberForma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/>
      <protection/>
    </xf>
    <xf numFmtId="0" fontId="15" fillId="0" borderId="0" xfId="0" applyFont="1" applyAlignment="1" applyProtection="1">
      <alignment horizontal="left" wrapText="1"/>
      <protection/>
    </xf>
    <xf numFmtId="0" fontId="15" fillId="0" borderId="0" xfId="0" applyFont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5" fillId="0" borderId="21" xfId="0" applyFont="1" applyBorder="1" applyAlignment="1" applyProtection="1">
      <alignment vertical="center"/>
      <protection/>
    </xf>
    <xf numFmtId="1" fontId="0" fillId="18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/>
    </xf>
    <xf numFmtId="9" fontId="0" fillId="9" borderId="10" xfId="0" applyNumberForma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3" fontId="0" fillId="0" borderId="20" xfId="0" applyNumberFormat="1" applyBorder="1" applyAlignment="1" applyProtection="1">
      <alignment horizontal="center" vertical="center"/>
      <protection/>
    </xf>
    <xf numFmtId="164" fontId="0" fillId="0" borderId="21" xfId="0" applyNumberFormat="1" applyBorder="1" applyAlignment="1" applyProtection="1">
      <alignment horizontal="center" vertical="center"/>
      <protection/>
    </xf>
    <xf numFmtId="3" fontId="0" fillId="19" borderId="10" xfId="0" applyNumberFormat="1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vertical="center"/>
      <protection/>
    </xf>
    <xf numFmtId="3" fontId="0" fillId="0" borderId="20" xfId="0" applyNumberFormat="1" applyFill="1" applyBorder="1" applyAlignment="1" applyProtection="1">
      <alignment horizontal="center" vertical="center"/>
      <protection/>
    </xf>
    <xf numFmtId="164" fontId="0" fillId="0" borderId="21" xfId="0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" fontId="0" fillId="18" borderId="21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1" fontId="0" fillId="0" borderId="11" xfId="0" applyNumberForma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164" fontId="0" fillId="0" borderId="20" xfId="0" applyNumberFormat="1" applyBorder="1" applyAlignment="1" applyProtection="1">
      <alignment horizontal="center" vertical="center" wrapText="1"/>
      <protection/>
    </xf>
    <xf numFmtId="164" fontId="0" fillId="0" borderId="21" xfId="0" applyNumberForma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/>
      <protection/>
    </xf>
    <xf numFmtId="1" fontId="12" fillId="9" borderId="0" xfId="0" applyNumberFormat="1" applyFont="1" applyFill="1" applyAlignment="1">
      <alignment horizontal="center" vertical="center" wrapText="1"/>
    </xf>
    <xf numFmtId="0" fontId="0" fillId="0" borderId="0" xfId="0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/>
    </xf>
    <xf numFmtId="1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left" vertical="center" wrapText="1"/>
      <protection/>
    </xf>
    <xf numFmtId="0" fontId="0" fillId="0" borderId="21" xfId="0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0" fillId="0" borderId="23" xfId="0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1" fontId="0" fillId="18" borderId="22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0" borderId="17" xfId="0" applyBorder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horizontal="left" vertical="center" wrapText="1"/>
      <protection/>
    </xf>
    <xf numFmtId="1" fontId="0" fillId="18" borderId="23" xfId="0" applyNumberForma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horizontal="left" vertical="center" wrapText="1"/>
      <protection/>
    </xf>
    <xf numFmtId="1" fontId="0" fillId="20" borderId="23" xfId="0" applyNumberFormat="1" applyFill="1" applyBorder="1" applyAlignment="1" applyProtection="1">
      <alignment horizontal="center" vertical="center"/>
      <protection/>
    </xf>
    <xf numFmtId="1" fontId="0" fillId="20" borderId="10" xfId="0" applyNumberFormat="1" applyFill="1" applyBorder="1" applyAlignment="1" applyProtection="1">
      <alignment horizontal="center" vertical="center"/>
      <protection/>
    </xf>
    <xf numFmtId="1" fontId="0" fillId="20" borderId="22" xfId="0" applyNumberFormat="1" applyFill="1" applyBorder="1" applyAlignment="1" applyProtection="1">
      <alignment horizontal="center" vertical="center"/>
      <protection/>
    </xf>
    <xf numFmtId="1" fontId="0" fillId="20" borderId="0" xfId="0" applyNumberFormat="1" applyFill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1" fontId="0" fillId="18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 applyProtection="1">
      <alignment horizontal="left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left" vertical="center" wrapText="1"/>
      <protection/>
    </xf>
    <xf numFmtId="1" fontId="0" fillId="19" borderId="10" xfId="0" applyNumberFormat="1" applyFill="1" applyBorder="1" applyAlignment="1" applyProtection="1">
      <alignment horizontal="center" vertical="center"/>
      <protection/>
    </xf>
    <xf numFmtId="1" fontId="0" fillId="19" borderId="22" xfId="0" applyNumberForma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 applyProtection="1">
      <alignment horizontal="left" vertic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left" vertical="center" wrapText="1"/>
      <protection/>
    </xf>
    <xf numFmtId="1" fontId="0" fillId="9" borderId="25" xfId="0" applyNumberForma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left" vertical="center" wrapText="1"/>
      <protection/>
    </xf>
    <xf numFmtId="1" fontId="0" fillId="9" borderId="26" xfId="0" applyNumberForma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7" fillId="0" borderId="0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18" fillId="0" borderId="0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vertical="center"/>
      <protection/>
    </xf>
    <xf numFmtId="0" fontId="19" fillId="0" borderId="0" xfId="0" applyFont="1" applyAlignment="1">
      <alignment vertical="center"/>
    </xf>
    <xf numFmtId="0" fontId="18" fillId="0" borderId="17" xfId="0" applyFont="1" applyBorder="1" applyAlignment="1" applyProtection="1">
      <alignment vertical="center"/>
      <protection/>
    </xf>
    <xf numFmtId="0" fontId="18" fillId="0" borderId="0" xfId="0" applyFont="1" applyAlignment="1">
      <alignment vertical="center"/>
    </xf>
    <xf numFmtId="0" fontId="20" fillId="0" borderId="0" xfId="0" applyFont="1" applyAlignment="1" applyProtection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2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 vertical="center" wrapText="1"/>
      <protection/>
    </xf>
    <xf numFmtId="9" fontId="0" fillId="19" borderId="1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0" fontId="0" fillId="0" borderId="12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9" fontId="0" fillId="0" borderId="12" xfId="0" applyNumberForma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20" fillId="0" borderId="0" xfId="0" applyFont="1" applyAlignment="1" applyProtection="1">
      <alignment vertical="center"/>
      <protection/>
    </xf>
    <xf numFmtId="0" fontId="20" fillId="0" borderId="0" xfId="0" applyFont="1" applyAlignment="1">
      <alignment vertical="center"/>
    </xf>
    <xf numFmtId="0" fontId="12" fillId="9" borderId="0" xfId="0" applyFont="1" applyFill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1" fontId="0" fillId="18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0" fillId="0" borderId="0" xfId="0" applyBorder="1" applyAlignment="1" applyProtection="1">
      <alignment vertical="center" wrapText="1"/>
      <protection/>
    </xf>
    <xf numFmtId="0" fontId="7" fillId="0" borderId="0" xfId="0" applyFont="1" applyAlignment="1">
      <alignment vertical="center" wrapText="1"/>
    </xf>
    <xf numFmtId="0" fontId="5" fillId="0" borderId="0" xfId="0" applyFont="1" applyAlignment="1" applyProtection="1">
      <alignment/>
      <protection/>
    </xf>
    <xf numFmtId="0" fontId="20" fillId="0" borderId="0" xfId="0" applyFont="1" applyAlignment="1">
      <alignment/>
    </xf>
    <xf numFmtId="1" fontId="21" fillId="18" borderId="10" xfId="0" applyNumberFormat="1" applyFont="1" applyFill="1" applyBorder="1" applyAlignment="1" applyProtection="1">
      <alignment horizontal="center" vertical="center" wrapText="1"/>
      <protection locked="0"/>
    </xf>
    <xf numFmtId="1" fontId="21" fillId="19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 wrapText="1"/>
      <protection/>
    </xf>
    <xf numFmtId="1" fontId="21" fillId="9" borderId="10" xfId="0" applyNumberFormat="1" applyFont="1" applyFill="1" applyBorder="1" applyAlignment="1" applyProtection="1">
      <alignment horizontal="center" vertical="center"/>
      <protection/>
    </xf>
    <xf numFmtId="1" fontId="21" fillId="19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/>
      <protection/>
    </xf>
    <xf numFmtId="1" fontId="0" fillId="18" borderId="10" xfId="0" applyNumberFormat="1" applyFill="1" applyBorder="1" applyAlignment="1" applyProtection="1">
      <alignment/>
      <protection locked="0"/>
    </xf>
    <xf numFmtId="1" fontId="0" fillId="19" borderId="10" xfId="0" applyNumberForma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>
      <alignment/>
    </xf>
    <xf numFmtId="0" fontId="22" fillId="0" borderId="0" xfId="0" applyFont="1" applyAlignment="1" applyProtection="1">
      <alignment/>
      <protection/>
    </xf>
    <xf numFmtId="9" fontId="0" fillId="18" borderId="22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164" fontId="0" fillId="0" borderId="0" xfId="62" applyNumberFormat="1" applyFont="1" applyAlignment="1">
      <alignment/>
    </xf>
    <xf numFmtId="0" fontId="3" fillId="0" borderId="0" xfId="0" applyFont="1" applyAlignment="1">
      <alignment/>
    </xf>
    <xf numFmtId="1" fontId="0" fillId="9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0" fillId="0" borderId="10" xfId="0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 applyProtection="1">
      <alignment horizontal="center"/>
      <protection/>
    </xf>
    <xf numFmtId="0" fontId="0" fillId="0" borderId="22" xfId="0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0" fontId="23" fillId="0" borderId="0" xfId="0" applyFont="1" applyAlignment="1">
      <alignment/>
    </xf>
    <xf numFmtId="0" fontId="6" fillId="0" borderId="10" xfId="0" applyFont="1" applyBorder="1" applyAlignment="1" applyProtection="1">
      <alignment horizontal="left" vertical="center" wrapText="1"/>
      <protection/>
    </xf>
    <xf numFmtId="0" fontId="0" fillId="0" borderId="23" xfId="0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14" xfId="0" applyBorder="1" applyAlignment="1" applyProtection="1">
      <alignment/>
      <protection/>
    </xf>
    <xf numFmtId="0" fontId="0" fillId="0" borderId="10" xfId="0" applyBorder="1" applyAlignment="1" applyProtection="1">
      <alignment horizontal="left"/>
      <protection/>
    </xf>
    <xf numFmtId="0" fontId="6" fillId="0" borderId="10" xfId="0" applyFont="1" applyBorder="1" applyAlignment="1" applyProtection="1">
      <alignment horizontal="left"/>
      <protection/>
    </xf>
    <xf numFmtId="0" fontId="0" fillId="0" borderId="14" xfId="0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1" fontId="21" fillId="18" borderId="21" xfId="0" applyNumberFormat="1" applyFont="1" applyFill="1" applyBorder="1" applyAlignment="1" applyProtection="1">
      <alignment horizontal="center" vertical="center"/>
      <protection locked="0"/>
    </xf>
    <xf numFmtId="1" fontId="21" fillId="18" borderId="10" xfId="0" applyNumberFormat="1" applyFont="1" applyFill="1" applyBorder="1" applyAlignment="1" applyProtection="1">
      <alignment horizontal="center" vertical="center"/>
      <protection locked="0"/>
    </xf>
    <xf numFmtId="1" fontId="21" fillId="19" borderId="23" xfId="0" applyNumberFormat="1" applyFont="1" applyFill="1" applyBorder="1" applyAlignment="1" applyProtection="1">
      <alignment horizontal="center" vertical="center"/>
      <protection/>
    </xf>
    <xf numFmtId="1" fontId="21" fillId="9" borderId="10" xfId="0" applyNumberFormat="1" applyFont="1" applyFill="1" applyBorder="1" applyAlignment="1">
      <alignment horizontal="center" vertical="center"/>
    </xf>
    <xf numFmtId="1" fontId="21" fillId="19" borderId="10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3" fontId="21" fillId="0" borderId="17" xfId="0" applyNumberFormat="1" applyFont="1" applyFill="1" applyBorder="1" applyAlignment="1">
      <alignment horizontal="center" vertical="center" wrapText="1"/>
    </xf>
    <xf numFmtId="4" fontId="21" fillId="0" borderId="17" xfId="0" applyNumberFormat="1" applyFont="1" applyFill="1" applyBorder="1" applyAlignment="1">
      <alignment horizontal="center" vertical="center" wrapText="1"/>
    </xf>
    <xf numFmtId="1" fontId="21" fillId="9" borderId="21" xfId="0" applyNumberFormat="1" applyFont="1" applyFill="1" applyBorder="1" applyAlignment="1">
      <alignment horizontal="center" vertical="center"/>
    </xf>
    <xf numFmtId="1" fontId="0" fillId="9" borderId="10" xfId="0" applyNumberFormat="1" applyFill="1" applyBorder="1" applyAlignment="1">
      <alignment horizontal="center" vertical="center"/>
    </xf>
    <xf numFmtId="0" fontId="0" fillId="19" borderId="10" xfId="0" applyFill="1" applyBorder="1" applyAlignment="1">
      <alignment/>
    </xf>
    <xf numFmtId="0" fontId="0" fillId="0" borderId="19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1" fontId="21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ill="1" applyBorder="1" applyAlignment="1">
      <alignment horizontal="center" vertical="center"/>
    </xf>
    <xf numFmtId="1" fontId="0" fillId="9" borderId="27" xfId="0" applyNumberFormat="1" applyFill="1" applyBorder="1" applyAlignment="1" applyProtection="1">
      <alignment horizontal="center" vertical="center"/>
      <protection/>
    </xf>
    <xf numFmtId="1" fontId="0" fillId="9" borderId="28" xfId="0" applyNumberFormat="1" applyFill="1" applyBorder="1" applyAlignment="1" applyProtection="1">
      <alignment horizontal="center" vertical="center"/>
      <protection/>
    </xf>
    <xf numFmtId="1" fontId="0" fillId="20" borderId="29" xfId="0" applyNumberFormat="1" applyFill="1" applyBorder="1" applyAlignment="1" applyProtection="1">
      <alignment vertical="center"/>
      <protection/>
    </xf>
    <xf numFmtId="0" fontId="0" fillId="0" borderId="23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1" fontId="0" fillId="18" borderId="10" xfId="0" applyNumberFormat="1" applyFill="1" applyBorder="1" applyAlignment="1" applyProtection="1">
      <alignment vertical="center"/>
      <protection locked="0"/>
    </xf>
    <xf numFmtId="1" fontId="0" fillId="19" borderId="10" xfId="0" applyNumberForma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1" fontId="0" fillId="19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vertical="center" wrapText="1"/>
    </xf>
    <xf numFmtId="1" fontId="0" fillId="9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1" fontId="0" fillId="19" borderId="1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 indent="3"/>
    </xf>
    <xf numFmtId="3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0" fillId="18" borderId="10" xfId="0" applyFill="1" applyBorder="1" applyAlignment="1" applyProtection="1">
      <alignment/>
      <protection locked="0"/>
    </xf>
    <xf numFmtId="0" fontId="0" fillId="18" borderId="10" xfId="0" applyFill="1" applyBorder="1" applyAlignment="1" applyProtection="1">
      <alignment horizontal="center" vertical="center" wrapText="1"/>
      <protection locked="0"/>
    </xf>
    <xf numFmtId="0" fontId="0" fillId="18" borderId="10" xfId="0" applyFill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vertical="center"/>
      <protection/>
    </xf>
    <xf numFmtId="0" fontId="0" fillId="0" borderId="22" xfId="0" applyBorder="1" applyAlignment="1">
      <alignment/>
    </xf>
    <xf numFmtId="0" fontId="3" fillId="0" borderId="0" xfId="0" applyFont="1" applyAlignment="1" applyProtection="1">
      <alignment/>
      <protection/>
    </xf>
    <xf numFmtId="0" fontId="20" fillId="0" borderId="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2" fillId="9" borderId="0" xfId="0" applyFont="1" applyFill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3" fontId="0" fillId="18" borderId="10" xfId="0" applyNumberFormat="1" applyFill="1" applyBorder="1" applyAlignment="1" applyProtection="1">
      <alignment horizontal="center" vertical="center"/>
      <protection locked="0"/>
    </xf>
    <xf numFmtId="3" fontId="0" fillId="18" borderId="21" xfId="0" applyNumberFormat="1" applyFill="1" applyBorder="1" applyAlignment="1" applyProtection="1">
      <alignment horizontal="center" vertical="center"/>
      <protection locked="0"/>
    </xf>
    <xf numFmtId="0" fontId="0" fillId="18" borderId="10" xfId="0" applyFill="1" applyBorder="1" applyAlignment="1" applyProtection="1">
      <alignment horizontal="left" vertical="center" wrapText="1"/>
      <protection locked="0"/>
    </xf>
    <xf numFmtId="1" fontId="0" fillId="0" borderId="0" xfId="0" applyNumberFormat="1" applyAlignment="1">
      <alignment/>
    </xf>
    <xf numFmtId="4" fontId="0" fillId="0" borderId="0" xfId="0" applyNumberFormat="1" applyAlignment="1">
      <alignment horizontal="right" wrapText="1"/>
    </xf>
    <xf numFmtId="1" fontId="0" fillId="3" borderId="23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3" fontId="0" fillId="18" borderId="22" xfId="0" applyNumberFormat="1" applyFill="1" applyBorder="1" applyAlignment="1" applyProtection="1">
      <alignment horizontal="center" vertical="center"/>
      <protection locked="0"/>
    </xf>
    <xf numFmtId="3" fontId="0" fillId="9" borderId="10" xfId="0" applyNumberForma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0" fillId="19" borderId="0" xfId="0" applyFill="1" applyAlignment="1">
      <alignment/>
    </xf>
    <xf numFmtId="0" fontId="0" fillId="0" borderId="23" xfId="0" applyFont="1" applyBorder="1" applyAlignment="1" applyProtection="1">
      <alignment horizontal="center" vertical="center" wrapText="1"/>
      <protection/>
    </xf>
    <xf numFmtId="9" fontId="0" fillId="18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20" fillId="19" borderId="0" xfId="0" applyFont="1" applyFill="1" applyBorder="1" applyAlignment="1">
      <alignment/>
    </xf>
    <xf numFmtId="3" fontId="0" fillId="9" borderId="10" xfId="0" applyNumberFormat="1" applyFont="1" applyFill="1" applyBorder="1" applyAlignment="1" applyProtection="1">
      <alignment horizontal="center" vertical="center"/>
      <protection/>
    </xf>
    <xf numFmtId="3" fontId="0" fillId="20" borderId="10" xfId="0" applyNumberFormat="1" applyFill="1" applyBorder="1" applyAlignment="1" applyProtection="1">
      <alignment horizontal="center" vertical="center"/>
      <protection/>
    </xf>
    <xf numFmtId="1" fontId="42" fillId="18" borderId="10" xfId="0" applyNumberFormat="1" applyFont="1" applyFill="1" applyBorder="1" applyAlignment="1" applyProtection="1">
      <alignment horizontal="center" vertical="center"/>
      <protection locked="0"/>
    </xf>
    <xf numFmtId="1" fontId="42" fillId="18" borderId="21" xfId="0" applyNumberFormat="1" applyFont="1" applyFill="1" applyBorder="1" applyAlignment="1" applyProtection="1">
      <alignment horizontal="center" vertical="center"/>
      <protection locked="0"/>
    </xf>
    <xf numFmtId="9" fontId="42" fillId="18" borderId="10" xfId="0" applyNumberFormat="1" applyFont="1" applyFill="1" applyBorder="1" applyAlignment="1" applyProtection="1">
      <alignment horizontal="center" vertical="center"/>
      <protection locked="0"/>
    </xf>
    <xf numFmtId="164" fontId="42" fillId="18" borderId="10" xfId="0" applyNumberFormat="1" applyFont="1" applyFill="1" applyBorder="1" applyAlignment="1" applyProtection="1">
      <alignment horizontal="center" vertical="center"/>
      <protection locked="0"/>
    </xf>
    <xf numFmtId="1" fontId="42" fillId="18" borderId="10" xfId="0" applyNumberFormat="1" applyFont="1" applyFill="1" applyBorder="1" applyAlignment="1" applyProtection="1">
      <alignment horizontal="center" vertical="center"/>
      <protection locked="0"/>
    </xf>
    <xf numFmtId="1" fontId="42" fillId="18" borderId="21" xfId="0" applyNumberFormat="1" applyFont="1" applyFill="1" applyBorder="1" applyAlignment="1" applyProtection="1">
      <alignment horizontal="center" vertical="center"/>
      <protection locked="0"/>
    </xf>
    <xf numFmtId="166" fontId="42" fillId="18" borderId="10" xfId="0" applyNumberFormat="1" applyFont="1" applyFill="1" applyBorder="1" applyAlignment="1" applyProtection="1">
      <alignment horizontal="center" vertical="center"/>
      <protection locked="0"/>
    </xf>
    <xf numFmtId="164" fontId="42" fillId="18" borderId="10" xfId="0" applyNumberFormat="1" applyFont="1" applyFill="1" applyBorder="1" applyAlignment="1">
      <alignment horizontal="center" vertical="center"/>
    </xf>
    <xf numFmtId="3" fontId="42" fillId="0" borderId="20" xfId="0" applyNumberFormat="1" applyFont="1" applyFill="1" applyBorder="1" applyAlignment="1" applyProtection="1">
      <alignment horizontal="center" vertical="center"/>
      <protection/>
    </xf>
    <xf numFmtId="167" fontId="42" fillId="18" borderId="10" xfId="0" applyNumberFormat="1" applyFont="1" applyFill="1" applyBorder="1" applyAlignment="1" applyProtection="1">
      <alignment horizontal="right" vertical="center"/>
      <protection locked="0"/>
    </xf>
    <xf numFmtId="168" fontId="42" fillId="18" borderId="10" xfId="0" applyNumberFormat="1" applyFont="1" applyFill="1" applyBorder="1" applyAlignment="1" applyProtection="1">
      <alignment horizontal="right" vertical="center"/>
      <protection locked="0"/>
    </xf>
    <xf numFmtId="3" fontId="0" fillId="18" borderId="10" xfId="0" applyNumberFormat="1" applyFill="1" applyBorder="1" applyAlignment="1" applyProtection="1">
      <alignment horizontal="center" vertical="center" wrapText="1"/>
      <protection locked="0"/>
    </xf>
    <xf numFmtId="3" fontId="0" fillId="9" borderId="10" xfId="0" applyNumberFormat="1" applyFill="1" applyBorder="1" applyAlignment="1" applyProtection="1">
      <alignment horizontal="center" vertical="center" wrapText="1"/>
      <protection/>
    </xf>
    <xf numFmtId="3" fontId="0" fillId="18" borderId="21" xfId="0" applyNumberFormat="1" applyFont="1" applyFill="1" applyBorder="1" applyAlignment="1" applyProtection="1">
      <alignment horizontal="center" vertical="center"/>
      <protection locked="0"/>
    </xf>
    <xf numFmtId="3" fontId="0" fillId="18" borderId="10" xfId="0" applyNumberFormat="1" applyFont="1" applyFill="1" applyBorder="1" applyAlignment="1" applyProtection="1">
      <alignment horizontal="center" vertical="center"/>
      <protection locked="0"/>
    </xf>
    <xf numFmtId="3" fontId="0" fillId="9" borderId="21" xfId="0" applyNumberFormat="1" applyFont="1" applyFill="1" applyBorder="1" applyAlignment="1" applyProtection="1">
      <alignment horizontal="center" vertical="center"/>
      <protection/>
    </xf>
    <xf numFmtId="3" fontId="6" fillId="18" borderId="10" xfId="0" applyNumberFormat="1" applyFont="1" applyFill="1" applyBorder="1" applyAlignment="1" applyProtection="1">
      <alignment horizontal="center" vertical="center"/>
      <protection locked="0"/>
    </xf>
    <xf numFmtId="3" fontId="6" fillId="19" borderId="10" xfId="0" applyNumberFormat="1" applyFont="1" applyFill="1" applyBorder="1" applyAlignment="1" applyProtection="1">
      <alignment horizontal="center" vertical="center"/>
      <protection/>
    </xf>
    <xf numFmtId="3" fontId="0" fillId="9" borderId="22" xfId="0" applyNumberFormat="1" applyFill="1" applyBorder="1" applyAlignment="1" applyProtection="1">
      <alignment horizontal="center" vertical="center"/>
      <protection/>
    </xf>
    <xf numFmtId="3" fontId="0" fillId="18" borderId="11" xfId="0" applyNumberFormat="1" applyFill="1" applyBorder="1" applyAlignment="1" applyProtection="1">
      <alignment horizontal="center" vertical="center"/>
      <protection locked="0"/>
    </xf>
    <xf numFmtId="3" fontId="0" fillId="18" borderId="12" xfId="0" applyNumberFormat="1" applyFill="1" applyBorder="1" applyAlignment="1" applyProtection="1">
      <alignment horizontal="center" vertical="center"/>
      <protection locked="0"/>
    </xf>
    <xf numFmtId="3" fontId="9" fillId="18" borderId="10" xfId="0" applyNumberFormat="1" applyFont="1" applyFill="1" applyBorder="1" applyAlignment="1" applyProtection="1">
      <alignment horizontal="center" vertical="center"/>
      <protection locked="0"/>
    </xf>
    <xf numFmtId="3" fontId="0" fillId="18" borderId="23" xfId="0" applyNumberFormat="1" applyFill="1" applyBorder="1" applyAlignment="1" applyProtection="1">
      <alignment horizontal="center" vertical="center"/>
      <protection locked="0"/>
    </xf>
    <xf numFmtId="3" fontId="0" fillId="9" borderId="10" xfId="0" applyNumberFormat="1" applyFont="1" applyFill="1" applyBorder="1" applyAlignment="1">
      <alignment horizontal="center" vertical="center"/>
    </xf>
    <xf numFmtId="3" fontId="0" fillId="19" borderId="10" xfId="0" applyNumberFormat="1" applyFill="1" applyBorder="1" applyAlignment="1">
      <alignment horizontal="center" vertical="center"/>
    </xf>
    <xf numFmtId="3" fontId="0" fillId="9" borderId="10" xfId="0" applyNumberFormat="1" applyFill="1" applyBorder="1" applyAlignment="1">
      <alignment horizontal="center" vertical="center" wrapText="1"/>
    </xf>
    <xf numFmtId="3" fontId="0" fillId="9" borderId="10" xfId="0" applyNumberFormat="1" applyFill="1" applyBorder="1" applyAlignment="1">
      <alignment horizontal="center" vertical="center"/>
    </xf>
    <xf numFmtId="3" fontId="0" fillId="0" borderId="10" xfId="0" applyNumberForma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3" fontId="0" fillId="18" borderId="10" xfId="0" applyNumberFormat="1" applyFont="1" applyFill="1" applyBorder="1" applyAlignment="1" applyProtection="1">
      <alignment horizontal="center" vertical="center" wrapText="1"/>
      <protection locked="0"/>
    </xf>
    <xf numFmtId="9" fontId="0" fillId="9" borderId="10" xfId="0" applyNumberFormat="1" applyFont="1" applyFill="1" applyBorder="1" applyAlignment="1" applyProtection="1">
      <alignment horizontal="center" vertical="center" wrapText="1"/>
      <protection/>
    </xf>
    <xf numFmtId="1" fontId="0" fillId="18" borderId="10" xfId="0" applyNumberFormat="1" applyFont="1" applyFill="1" applyBorder="1" applyAlignment="1" applyProtection="1">
      <alignment horizontal="center" vertical="center" wrapText="1"/>
      <protection locked="0"/>
    </xf>
    <xf numFmtId="3" fontId="0" fillId="9" borderId="10" xfId="0" applyNumberFormat="1" applyFont="1" applyFill="1" applyBorder="1" applyAlignment="1" applyProtection="1">
      <alignment horizontal="center" vertical="center" wrapText="1"/>
      <protection/>
    </xf>
    <xf numFmtId="3" fontId="0" fillId="20" borderId="10" xfId="0" applyNumberFormat="1" applyFont="1" applyFill="1" applyBorder="1" applyAlignment="1" applyProtection="1">
      <alignment horizontal="center" vertical="center" wrapText="1"/>
      <protection/>
    </xf>
    <xf numFmtId="9" fontId="0" fillId="20" borderId="10" xfId="0" applyNumberFormat="1" applyFont="1" applyFill="1" applyBorder="1" applyAlignment="1" applyProtection="1">
      <alignment horizontal="center" vertical="center" wrapText="1"/>
      <protection/>
    </xf>
    <xf numFmtId="1" fontId="0" fillId="20" borderId="10" xfId="0" applyNumberFormat="1" applyFont="1" applyFill="1" applyBorder="1" applyAlignment="1" applyProtection="1">
      <alignment horizontal="center" vertical="center" wrapText="1"/>
      <protection/>
    </xf>
    <xf numFmtId="9" fontId="0" fillId="20" borderId="10" xfId="0" applyNumberFormat="1" applyFont="1" applyFill="1" applyBorder="1" applyAlignment="1" applyProtection="1">
      <alignment horizontal="center" vertical="top" wrapText="1"/>
      <protection/>
    </xf>
    <xf numFmtId="3" fontId="0" fillId="18" borderId="22" xfId="0" applyNumberFormat="1" applyFont="1" applyFill="1" applyBorder="1" applyAlignment="1" applyProtection="1">
      <alignment horizontal="center" vertical="center" wrapText="1"/>
      <protection locked="0"/>
    </xf>
    <xf numFmtId="1" fontId="0" fillId="18" borderId="22" xfId="0" applyNumberFormat="1" applyFont="1" applyFill="1" applyBorder="1" applyAlignment="1" applyProtection="1">
      <alignment horizontal="center" vertical="center" wrapText="1"/>
      <protection locked="0"/>
    </xf>
    <xf numFmtId="3" fontId="0" fillId="9" borderId="22" xfId="0" applyNumberFormat="1" applyFont="1" applyFill="1" applyBorder="1" applyAlignment="1" applyProtection="1">
      <alignment horizontal="center" vertical="center" wrapText="1"/>
      <protection/>
    </xf>
    <xf numFmtId="3" fontId="0" fillId="19" borderId="10" xfId="0" applyNumberFormat="1" applyFont="1" applyFill="1" applyBorder="1" applyAlignment="1" applyProtection="1">
      <alignment horizontal="center" vertical="center" wrapText="1"/>
      <protection/>
    </xf>
    <xf numFmtId="9" fontId="0" fillId="19" borderId="10" xfId="0" applyNumberFormat="1" applyFont="1" applyFill="1" applyBorder="1" applyAlignment="1" applyProtection="1">
      <alignment horizontal="center" vertical="center" wrapText="1"/>
      <protection/>
    </xf>
    <xf numFmtId="1" fontId="0" fillId="19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/>
      <protection/>
    </xf>
    <xf numFmtId="9" fontId="0" fillId="9" borderId="10" xfId="0" applyNumberFormat="1" applyFont="1" applyFill="1" applyBorder="1" applyAlignment="1" applyProtection="1">
      <alignment horizontal="center" vertical="center"/>
      <protection/>
    </xf>
    <xf numFmtId="1" fontId="0" fillId="20" borderId="10" xfId="0" applyNumberFormat="1" applyFont="1" applyFill="1" applyBorder="1" applyAlignment="1" applyProtection="1">
      <alignment horizontal="center" vertical="center"/>
      <protection/>
    </xf>
    <xf numFmtId="9" fontId="0" fillId="20" borderId="10" xfId="0" applyNumberFormat="1" applyFont="1" applyFill="1" applyBorder="1" applyAlignment="1" applyProtection="1">
      <alignment horizontal="center" vertical="center"/>
      <protection/>
    </xf>
    <xf numFmtId="3" fontId="0" fillId="20" borderId="10" xfId="0" applyNumberFormat="1" applyFont="1" applyFill="1" applyBorder="1" applyAlignment="1" applyProtection="1">
      <alignment horizontal="center" vertical="center"/>
      <protection/>
    </xf>
    <xf numFmtId="3" fontId="0" fillId="19" borderId="10" xfId="0" applyNumberFormat="1" applyFont="1" applyFill="1" applyBorder="1" applyAlignment="1" applyProtection="1">
      <alignment horizontal="center" vertical="center"/>
      <protection/>
    </xf>
    <xf numFmtId="9" fontId="0" fillId="19" borderId="10" xfId="0" applyNumberFormat="1" applyFont="1" applyFill="1" applyBorder="1" applyAlignment="1" applyProtection="1">
      <alignment horizontal="center" vertical="center"/>
      <protection/>
    </xf>
    <xf numFmtId="1" fontId="0" fillId="19" borderId="10" xfId="0" applyNumberFormat="1" applyFont="1" applyFill="1" applyBorder="1" applyAlignment="1" applyProtection="1">
      <alignment horizontal="center" vertical="center"/>
      <protection/>
    </xf>
    <xf numFmtId="1" fontId="0" fillId="19" borderId="19" xfId="0" applyNumberFormat="1" applyFont="1" applyFill="1" applyBorder="1" applyAlignment="1" applyProtection="1">
      <alignment horizontal="center" vertical="center"/>
      <protection/>
    </xf>
    <xf numFmtId="1" fontId="0" fillId="20" borderId="19" xfId="0" applyNumberFormat="1" applyFont="1" applyFill="1" applyBorder="1" applyAlignment="1" applyProtection="1">
      <alignment horizontal="center" vertical="center"/>
      <protection/>
    </xf>
    <xf numFmtId="3" fontId="21" fillId="18" borderId="10" xfId="0" applyNumberFormat="1" applyFont="1" applyFill="1" applyBorder="1" applyAlignment="1" applyProtection="1">
      <alignment horizontal="center" vertical="center" wrapText="1"/>
      <protection locked="0"/>
    </xf>
    <xf numFmtId="3" fontId="21" fillId="19" borderId="10" xfId="0" applyNumberFormat="1" applyFont="1" applyFill="1" applyBorder="1" applyAlignment="1" applyProtection="1">
      <alignment horizontal="center" vertical="center" wrapText="1"/>
      <protection/>
    </xf>
    <xf numFmtId="3" fontId="21" fillId="5" borderId="10" xfId="0" applyNumberFormat="1" applyFont="1" applyFill="1" applyBorder="1" applyAlignment="1" applyProtection="1">
      <alignment horizontal="center" vertical="center" wrapText="1"/>
      <protection locked="0"/>
    </xf>
    <xf numFmtId="3" fontId="21" fillId="9" borderId="10" xfId="0" applyNumberFormat="1" applyFont="1" applyFill="1" applyBorder="1" applyAlignment="1" applyProtection="1">
      <alignment horizontal="center" vertical="center"/>
      <protection/>
    </xf>
    <xf numFmtId="3" fontId="21" fillId="19" borderId="10" xfId="0" applyNumberFormat="1" applyFont="1" applyFill="1" applyBorder="1" applyAlignment="1" applyProtection="1">
      <alignment horizontal="center" vertical="center"/>
      <protection/>
    </xf>
    <xf numFmtId="3" fontId="0" fillId="18" borderId="10" xfId="0" applyNumberFormat="1" applyFill="1" applyBorder="1" applyAlignment="1" applyProtection="1">
      <alignment/>
      <protection locked="0"/>
    </xf>
    <xf numFmtId="3" fontId="0" fillId="19" borderId="10" xfId="0" applyNumberFormat="1" applyFill="1" applyBorder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7" fillId="0" borderId="10" xfId="0" applyFont="1" applyBorder="1" applyAlignment="1" applyProtection="1">
      <alignment wrapText="1"/>
      <protection/>
    </xf>
    <xf numFmtId="0" fontId="15" fillId="0" borderId="0" xfId="0" applyFont="1" applyBorder="1" applyAlignment="1" applyProtection="1">
      <alignment wrapText="1"/>
      <protection/>
    </xf>
    <xf numFmtId="0" fontId="0" fillId="0" borderId="0" xfId="0" applyFont="1" applyAlignment="1">
      <alignment wrapText="1"/>
    </xf>
    <xf numFmtId="3" fontId="0" fillId="0" borderId="0" xfId="0" applyNumberFormat="1" applyAlignment="1">
      <alignment/>
    </xf>
    <xf numFmtId="0" fontId="5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22" fillId="0" borderId="0" xfId="0" applyFont="1" applyFill="1" applyAlignment="1">
      <alignment/>
    </xf>
    <xf numFmtId="1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vertical="center" wrapText="1"/>
      <protection/>
    </xf>
    <xf numFmtId="0" fontId="0" fillId="0" borderId="21" xfId="0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left" vertical="center" wrapText="1"/>
      <protection/>
    </xf>
    <xf numFmtId="0" fontId="0" fillId="0" borderId="23" xfId="0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 wrapText="1"/>
      <protection/>
    </xf>
    <xf numFmtId="0" fontId="0" fillId="0" borderId="19" xfId="0" applyFont="1" applyBorder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horizontal="left" vertical="center" wrapText="1"/>
      <protection/>
    </xf>
    <xf numFmtId="0" fontId="0" fillId="0" borderId="30" xfId="0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left" vertical="center" wrapText="1"/>
      <protection/>
    </xf>
    <xf numFmtId="0" fontId="0" fillId="0" borderId="21" xfId="0" applyBorder="1" applyAlignment="1">
      <alignment vertical="center" wrapText="1"/>
    </xf>
    <xf numFmtId="0" fontId="6" fillId="0" borderId="19" xfId="0" applyFont="1" applyBorder="1" applyAlignment="1" applyProtection="1">
      <alignment vertical="center" wrapText="1"/>
      <protection/>
    </xf>
    <xf numFmtId="0" fontId="0" fillId="0" borderId="21" xfId="0" applyBorder="1" applyAlignment="1" applyProtection="1">
      <alignment vertical="center" wrapText="1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Alignment="1">
      <alignment vertical="center"/>
    </xf>
    <xf numFmtId="0" fontId="42" fillId="0" borderId="22" xfId="0" applyFont="1" applyBorder="1" applyAlignment="1">
      <alignment/>
    </xf>
    <xf numFmtId="0" fontId="42" fillId="0" borderId="30" xfId="0" applyFont="1" applyBorder="1" applyAlignment="1">
      <alignment/>
    </xf>
    <xf numFmtId="0" fontId="42" fillId="0" borderId="23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15" xfId="0" applyFont="1" applyBorder="1" applyAlignment="1">
      <alignment/>
    </xf>
    <xf numFmtId="0" fontId="42" fillId="0" borderId="30" xfId="0" applyFont="1" applyBorder="1" applyAlignment="1">
      <alignment vertical="center"/>
    </xf>
    <xf numFmtId="0" fontId="42" fillId="0" borderId="23" xfId="0" applyFont="1" applyBorder="1" applyAlignment="1">
      <alignment vertical="center"/>
    </xf>
    <xf numFmtId="0" fontId="0" fillId="0" borderId="19" xfId="0" applyBorder="1" applyAlignment="1" applyProtection="1">
      <alignment vertical="center" wrapText="1"/>
      <protection/>
    </xf>
    <xf numFmtId="0" fontId="42" fillId="0" borderId="18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18" borderId="19" xfId="0" applyFill="1" applyBorder="1" applyAlignment="1" applyProtection="1">
      <alignment/>
      <protection locked="0"/>
    </xf>
    <xf numFmtId="0" fontId="0" fillId="18" borderId="20" xfId="0" applyFill="1" applyBorder="1" applyAlignment="1" applyProtection="1">
      <alignment/>
      <protection locked="0"/>
    </xf>
    <xf numFmtId="0" fontId="0" fillId="18" borderId="21" xfId="0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19" xfId="0" applyFont="1" applyBorder="1" applyAlignment="1" applyProtection="1">
      <alignment horizontal="left" vertical="center" wrapText="1"/>
      <protection/>
    </xf>
    <xf numFmtId="0" fontId="0" fillId="0" borderId="21" xfId="0" applyFont="1" applyBorder="1" applyAlignment="1">
      <alignment horizontal="left" vertical="center" wrapText="1"/>
    </xf>
    <xf numFmtId="0" fontId="0" fillId="0" borderId="21" xfId="0" applyFont="1" applyBorder="1" applyAlignment="1" applyProtection="1">
      <alignment horizontal="left" vertical="center" wrapText="1"/>
      <protection/>
    </xf>
    <xf numFmtId="0" fontId="42" fillId="0" borderId="19" xfId="0" applyFont="1" applyBorder="1" applyAlignment="1" applyProtection="1">
      <alignment horizontal="left" vertical="center"/>
      <protection/>
    </xf>
    <xf numFmtId="0" fontId="42" fillId="0" borderId="20" xfId="0" applyFont="1" applyBorder="1" applyAlignment="1" applyProtection="1">
      <alignment horizontal="left" vertical="center"/>
      <protection/>
    </xf>
    <xf numFmtId="0" fontId="42" fillId="0" borderId="21" xfId="0" applyFont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>
      <alignment vertical="center"/>
    </xf>
    <xf numFmtId="0" fontId="0" fillId="0" borderId="10" xfId="0" applyBorder="1" applyAlignment="1" applyProtection="1">
      <alignment vertical="center"/>
      <protection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horizontal="center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left" vertical="center" wrapText="1"/>
      <protection/>
    </xf>
    <xf numFmtId="0" fontId="0" fillId="0" borderId="28" xfId="0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vertical="center" wrapText="1"/>
      <protection/>
    </xf>
    <xf numFmtId="0" fontId="0" fillId="0" borderId="23" xfId="0" applyFont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3" xfId="0" applyFont="1" applyBorder="1" applyAlignment="1" applyProtection="1">
      <alignment horizontal="left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21" xfId="0" applyFont="1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left" vertical="center" wrapText="1"/>
      <protection/>
    </xf>
    <xf numFmtId="0" fontId="0" fillId="0" borderId="21" xfId="0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vertical="center" wrapText="1"/>
      <protection/>
    </xf>
    <xf numFmtId="0" fontId="6" fillId="0" borderId="21" xfId="0" applyFont="1" applyFill="1" applyBorder="1" applyAlignment="1" applyProtection="1">
      <alignment vertical="center" wrapText="1"/>
      <protection/>
    </xf>
    <xf numFmtId="0" fontId="21" fillId="0" borderId="22" xfId="0" applyFont="1" applyBorder="1" applyAlignment="1" applyProtection="1">
      <alignment vertical="center" wrapText="1"/>
      <protection/>
    </xf>
    <xf numFmtId="0" fontId="21" fillId="0" borderId="30" xfId="0" applyFont="1" applyBorder="1" applyAlignment="1" applyProtection="1">
      <alignment vertical="center" wrapText="1"/>
      <protection/>
    </xf>
    <xf numFmtId="0" fontId="21" fillId="0" borderId="23" xfId="0" applyFon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0" xfId="0" applyBorder="1" applyAlignment="1">
      <alignment wrapText="1"/>
    </xf>
    <xf numFmtId="0" fontId="0" fillId="0" borderId="19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34" xfId="0" applyFont="1" applyFill="1" applyBorder="1" applyAlignment="1">
      <alignment wrapText="1"/>
    </xf>
    <xf numFmtId="0" fontId="0" fillId="0" borderId="35" xfId="0" applyBorder="1" applyAlignment="1">
      <alignment wrapText="1"/>
    </xf>
    <xf numFmtId="0" fontId="0" fillId="0" borderId="10" xfId="0" applyBorder="1" applyAlignment="1" applyProtection="1">
      <alignment horizontal="center" vertical="center"/>
      <protection/>
    </xf>
    <xf numFmtId="0" fontId="22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49" fontId="0" fillId="0" borderId="0" xfId="0" applyNumberFormat="1" applyAlignment="1" applyProtection="1">
      <alignment wrapText="1"/>
      <protection locked="0"/>
    </xf>
    <xf numFmtId="49" fontId="0" fillId="0" borderId="0" xfId="0" applyNumberFormat="1" applyAlignment="1">
      <alignment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TusorK@posta.fvm.hu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tabSelected="1" view="pageBreakPreview" zoomScaleSheetLayoutView="100" zoomScalePageLayoutView="0" workbookViewId="0" topLeftCell="A1">
      <selection activeCell="C41" sqref="C41"/>
    </sheetView>
  </sheetViews>
  <sheetFormatPr defaultColWidth="9.140625" defaultRowHeight="12.75"/>
  <sheetData>
    <row r="1" ht="12.75">
      <c r="P1" t="s">
        <v>0</v>
      </c>
    </row>
    <row r="2" ht="12.75">
      <c r="P2" s="1" t="s">
        <v>1</v>
      </c>
    </row>
    <row r="4" ht="23.25">
      <c r="A4" s="2" t="s">
        <v>2</v>
      </c>
    </row>
    <row r="5" ht="23.25">
      <c r="A5" s="2"/>
    </row>
    <row r="6" spans="1:17" ht="23.25">
      <c r="A6" s="3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8" ht="12.75">
      <c r="A7" s="5"/>
      <c r="B7" s="5"/>
      <c r="C7" s="5"/>
      <c r="D7" s="5"/>
      <c r="E7" s="5"/>
      <c r="F7" s="5"/>
      <c r="G7" s="5"/>
      <c r="H7" s="5"/>
    </row>
    <row r="8" spans="1:17" ht="15.75">
      <c r="A8" s="5"/>
      <c r="B8" s="461" t="s">
        <v>4</v>
      </c>
      <c r="C8" s="461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1"/>
    </row>
    <row r="9" spans="1:8" ht="12.75">
      <c r="A9" s="5"/>
      <c r="B9" s="5"/>
      <c r="C9" s="5"/>
      <c r="D9" s="5"/>
      <c r="E9" s="5"/>
      <c r="F9" s="5"/>
      <c r="G9" s="5"/>
      <c r="H9" s="5"/>
    </row>
    <row r="10" spans="1:17" ht="20.25">
      <c r="A10" s="5"/>
      <c r="B10" s="462" t="s">
        <v>5</v>
      </c>
      <c r="C10" s="462"/>
      <c r="D10" s="462"/>
      <c r="E10" s="462"/>
      <c r="F10" s="462"/>
      <c r="G10" s="462"/>
      <c r="H10" s="462"/>
      <c r="I10" s="462"/>
      <c r="J10" s="462"/>
      <c r="K10" s="462"/>
      <c r="L10" s="462"/>
      <c r="M10" s="462"/>
      <c r="N10" s="462"/>
      <c r="O10" s="462"/>
      <c r="P10" s="462"/>
      <c r="Q10" s="462"/>
    </row>
  </sheetData>
  <sheetProtection/>
  <mergeCells count="2">
    <mergeCell ref="B8:Q8"/>
    <mergeCell ref="B10:Q10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view="pageBreakPreview" zoomScale="85" zoomScaleSheetLayoutView="85" zoomScalePageLayoutView="0" workbookViewId="0" topLeftCell="A1">
      <selection activeCell="C51" sqref="C51"/>
    </sheetView>
  </sheetViews>
  <sheetFormatPr defaultColWidth="9.140625" defaultRowHeight="12.75"/>
  <cols>
    <col min="1" max="1" width="46.7109375" style="211" customWidth="1"/>
    <col min="2" max="2" width="38.140625" style="211" customWidth="1"/>
    <col min="3" max="3" width="13.7109375" style="183" customWidth="1"/>
    <col min="4" max="4" width="13.57421875" style="183" customWidth="1"/>
    <col min="5" max="5" width="13.7109375" style="183" customWidth="1"/>
    <col min="6" max="7" width="13.57421875" style="183" customWidth="1"/>
    <col min="8" max="8" width="13.7109375" style="183" customWidth="1"/>
    <col min="9" max="9" width="13.57421875" style="183" customWidth="1"/>
    <col min="10" max="16384" width="9.140625" style="183" customWidth="1"/>
  </cols>
  <sheetData>
    <row r="1" spans="1:10" ht="12.75">
      <c r="A1" s="62" t="str">
        <f>'T.0.1'!B3</f>
        <v>Obj.1-2</v>
      </c>
      <c r="B1" s="63" t="str">
        <f>'T.0.1'!B7</f>
        <v>MAOBJ</v>
      </c>
      <c r="C1" s="64">
        <f>'T.0.1'!B6</f>
        <v>2007</v>
      </c>
      <c r="D1" s="109"/>
      <c r="E1" s="109"/>
      <c r="F1" s="109"/>
      <c r="G1" s="109"/>
      <c r="H1" s="109"/>
      <c r="I1" s="126"/>
      <c r="J1" s="109"/>
    </row>
    <row r="2" spans="1:10" s="186" customFormat="1" ht="19.5" customHeight="1">
      <c r="A2" s="78" t="s">
        <v>372</v>
      </c>
      <c r="B2" s="184"/>
      <c r="C2" s="184"/>
      <c r="D2" s="184"/>
      <c r="E2" s="184"/>
      <c r="F2" s="184"/>
      <c r="G2" s="184"/>
      <c r="H2" s="184"/>
      <c r="I2" s="184"/>
      <c r="J2" s="185"/>
    </row>
    <row r="3" spans="1:10" ht="13.5" customHeight="1">
      <c r="A3" s="187"/>
      <c r="B3" s="187"/>
      <c r="C3" s="187"/>
      <c r="D3" s="187"/>
      <c r="E3" s="187"/>
      <c r="F3" s="187"/>
      <c r="G3" s="187"/>
      <c r="H3" s="187"/>
      <c r="I3" s="187"/>
      <c r="J3" s="188"/>
    </row>
    <row r="4" spans="1:10" s="193" customFormat="1" ht="15.75">
      <c r="A4" s="189" t="s">
        <v>373</v>
      </c>
      <c r="B4" s="190"/>
      <c r="C4" s="190"/>
      <c r="D4" s="190"/>
      <c r="E4" s="191"/>
      <c r="F4" s="190"/>
      <c r="G4" s="190"/>
      <c r="H4" s="190"/>
      <c r="I4" s="190"/>
      <c r="J4" s="192"/>
    </row>
    <row r="5" spans="1:10" s="195" customFormat="1" ht="13.5" customHeight="1">
      <c r="A5" s="194"/>
      <c r="B5" s="194"/>
      <c r="C5" s="194"/>
      <c r="D5" s="194"/>
      <c r="E5" s="194"/>
      <c r="F5" s="194"/>
      <c r="G5" s="194"/>
      <c r="H5" s="194"/>
      <c r="I5" s="194"/>
      <c r="J5" s="188"/>
    </row>
    <row r="6" spans="1:10" s="197" customFormat="1" ht="30.75" customHeight="1">
      <c r="A6" s="509" t="s">
        <v>610</v>
      </c>
      <c r="B6" s="496"/>
      <c r="C6" s="433" t="s">
        <v>374</v>
      </c>
      <c r="D6" s="434"/>
      <c r="E6" s="433" t="s">
        <v>375</v>
      </c>
      <c r="F6" s="434"/>
      <c r="G6" s="433" t="s">
        <v>376</v>
      </c>
      <c r="H6" s="434"/>
      <c r="I6" s="71" t="s">
        <v>300</v>
      </c>
      <c r="J6" s="196"/>
    </row>
    <row r="7" spans="1:10" s="199" customFormat="1" ht="13.5" customHeight="1">
      <c r="A7" s="510"/>
      <c r="B7" s="497"/>
      <c r="C7" s="383"/>
      <c r="D7" s="383" t="s">
        <v>310</v>
      </c>
      <c r="E7" s="383"/>
      <c r="F7" s="383" t="s">
        <v>310</v>
      </c>
      <c r="G7" s="383"/>
      <c r="H7" s="383" t="s">
        <v>310</v>
      </c>
      <c r="I7" s="383"/>
      <c r="J7" s="198"/>
    </row>
    <row r="8" spans="1:10" s="199" customFormat="1" ht="13.5" customHeight="1">
      <c r="A8" s="511"/>
      <c r="B8" s="498"/>
      <c r="C8" s="368" t="s">
        <v>377</v>
      </c>
      <c r="D8" s="368" t="s">
        <v>378</v>
      </c>
      <c r="E8" s="368" t="s">
        <v>379</v>
      </c>
      <c r="F8" s="368" t="s">
        <v>380</v>
      </c>
      <c r="G8" s="368" t="s">
        <v>381</v>
      </c>
      <c r="H8" s="368" t="s">
        <v>382</v>
      </c>
      <c r="I8" s="368" t="s">
        <v>383</v>
      </c>
      <c r="J8" s="198"/>
    </row>
    <row r="9" spans="1:10" ht="13.5" customHeight="1">
      <c r="A9" s="433" t="s">
        <v>384</v>
      </c>
      <c r="B9" s="434"/>
      <c r="C9" s="354" t="s">
        <v>20</v>
      </c>
      <c r="D9" s="384">
        <f aca="true" t="shared" si="0" ref="D9:D15">IF(AND(ISNUMBER(I9),I9&lt;&gt;0,ISNUMBER(C9)),C9/$I9,0)</f>
        <v>0</v>
      </c>
      <c r="E9" s="99" t="s">
        <v>16</v>
      </c>
      <c r="F9" s="384">
        <f aca="true" t="shared" si="1" ref="F9:F31">IF(AND(ISNUMBER(I9),I9&lt;&gt;0,ISNUMBER(E9)),E9/$I9,0)</f>
        <v>0</v>
      </c>
      <c r="G9" s="385"/>
      <c r="H9" s="386"/>
      <c r="I9" s="385"/>
      <c r="J9" s="109"/>
    </row>
    <row r="10" spans="1:10" ht="12.75">
      <c r="A10" s="507" t="s">
        <v>385</v>
      </c>
      <c r="B10" s="201" t="s">
        <v>328</v>
      </c>
      <c r="C10" s="354">
        <v>2567</v>
      </c>
      <c r="D10" s="384">
        <f t="shared" si="0"/>
        <v>0</v>
      </c>
      <c r="E10" s="99" t="s">
        <v>16</v>
      </c>
      <c r="F10" s="384">
        <f t="shared" si="1"/>
        <v>0</v>
      </c>
      <c r="G10" s="385"/>
      <c r="H10" s="386"/>
      <c r="I10" s="385"/>
      <c r="J10" s="109"/>
    </row>
    <row r="11" spans="1:10" ht="12.75">
      <c r="A11" s="508"/>
      <c r="B11" s="202" t="s">
        <v>386</v>
      </c>
      <c r="C11" s="354">
        <v>250045</v>
      </c>
      <c r="D11" s="384">
        <f t="shared" si="0"/>
        <v>0</v>
      </c>
      <c r="E11" s="99" t="s">
        <v>16</v>
      </c>
      <c r="F11" s="384">
        <f t="shared" si="1"/>
        <v>0</v>
      </c>
      <c r="G11" s="385"/>
      <c r="H11" s="386"/>
      <c r="I11" s="385"/>
      <c r="J11" s="109"/>
    </row>
    <row r="12" spans="1:10" ht="12.75">
      <c r="A12" s="507" t="s">
        <v>387</v>
      </c>
      <c r="B12" s="201" t="s">
        <v>328</v>
      </c>
      <c r="C12" s="354">
        <v>280</v>
      </c>
      <c r="D12" s="384">
        <f t="shared" si="0"/>
        <v>0</v>
      </c>
      <c r="E12" s="99" t="s">
        <v>16</v>
      </c>
      <c r="F12" s="384">
        <f t="shared" si="1"/>
        <v>0</v>
      </c>
      <c r="G12" s="385"/>
      <c r="H12" s="386"/>
      <c r="I12" s="385"/>
      <c r="J12" s="109"/>
    </row>
    <row r="13" spans="1:10" ht="12.75">
      <c r="A13" s="508"/>
      <c r="B13" s="202" t="s">
        <v>386</v>
      </c>
      <c r="C13" s="354">
        <v>7715.000807843137</v>
      </c>
      <c r="D13" s="384">
        <f t="shared" si="0"/>
        <v>0</v>
      </c>
      <c r="E13" s="99" t="s">
        <v>16</v>
      </c>
      <c r="F13" s="384">
        <f t="shared" si="1"/>
        <v>0</v>
      </c>
      <c r="G13" s="385"/>
      <c r="H13" s="386"/>
      <c r="I13" s="385"/>
      <c r="J13" s="109"/>
    </row>
    <row r="14" spans="1:10" ht="12.75">
      <c r="A14" s="507" t="s">
        <v>388</v>
      </c>
      <c r="B14" s="201" t="s">
        <v>328</v>
      </c>
      <c r="C14" s="354">
        <v>38</v>
      </c>
      <c r="D14" s="384">
        <f t="shared" si="0"/>
        <v>0</v>
      </c>
      <c r="E14" s="99" t="s">
        <v>16</v>
      </c>
      <c r="F14" s="384">
        <f t="shared" si="1"/>
        <v>0</v>
      </c>
      <c r="G14" s="385"/>
      <c r="H14" s="386"/>
      <c r="I14" s="385"/>
      <c r="J14" s="109"/>
    </row>
    <row r="15" spans="1:10" ht="12.75">
      <c r="A15" s="508"/>
      <c r="B15" s="202" t="s">
        <v>386</v>
      </c>
      <c r="C15" s="354">
        <v>5063.16814117647</v>
      </c>
      <c r="D15" s="384">
        <f t="shared" si="0"/>
        <v>0</v>
      </c>
      <c r="E15" s="99" t="s">
        <v>16</v>
      </c>
      <c r="F15" s="384">
        <f t="shared" si="1"/>
        <v>0</v>
      </c>
      <c r="G15" s="385"/>
      <c r="H15" s="386"/>
      <c r="I15" s="385"/>
      <c r="J15" s="109"/>
    </row>
    <row r="16" spans="1:10" ht="12.75">
      <c r="A16" s="507" t="s">
        <v>389</v>
      </c>
      <c r="B16" s="201" t="s">
        <v>390</v>
      </c>
      <c r="C16" s="387"/>
      <c r="D16" s="385"/>
      <c r="E16" s="385"/>
      <c r="F16" s="386"/>
      <c r="G16" s="385"/>
      <c r="H16" s="386"/>
      <c r="I16" s="385"/>
      <c r="J16" s="109"/>
    </row>
    <row r="17" spans="1:10" ht="12.75">
      <c r="A17" s="508"/>
      <c r="B17" s="202" t="s">
        <v>386</v>
      </c>
      <c r="C17" s="387"/>
      <c r="D17" s="385"/>
      <c r="E17" s="385"/>
      <c r="F17" s="386"/>
      <c r="G17" s="385"/>
      <c r="H17" s="386"/>
      <c r="I17" s="385"/>
      <c r="J17" s="109"/>
    </row>
    <row r="18" spans="1:10" ht="12.75">
      <c r="A18" s="507" t="s">
        <v>391</v>
      </c>
      <c r="B18" s="201" t="s">
        <v>392</v>
      </c>
      <c r="C18" s="387"/>
      <c r="D18" s="385"/>
      <c r="E18" s="385"/>
      <c r="F18" s="386"/>
      <c r="G18" s="385"/>
      <c r="H18" s="386"/>
      <c r="I18" s="385"/>
      <c r="J18" s="109"/>
    </row>
    <row r="19" spans="1:10" ht="12.75">
      <c r="A19" s="508"/>
      <c r="B19" s="202" t="s">
        <v>386</v>
      </c>
      <c r="C19" s="387"/>
      <c r="D19" s="385"/>
      <c r="E19" s="385"/>
      <c r="F19" s="386"/>
      <c r="G19" s="385"/>
      <c r="H19" s="386"/>
      <c r="I19" s="385"/>
      <c r="J19" s="109"/>
    </row>
    <row r="20" spans="1:10" ht="12.75">
      <c r="A20" s="507" t="s">
        <v>393</v>
      </c>
      <c r="B20" s="201" t="s">
        <v>392</v>
      </c>
      <c r="C20" s="387"/>
      <c r="D20" s="385"/>
      <c r="E20" s="385"/>
      <c r="F20" s="386"/>
      <c r="G20" s="385"/>
      <c r="H20" s="386"/>
      <c r="I20" s="385"/>
      <c r="J20" s="109"/>
    </row>
    <row r="21" spans="1:10" ht="12.75">
      <c r="A21" s="508"/>
      <c r="B21" s="202" t="s">
        <v>386</v>
      </c>
      <c r="C21" s="387"/>
      <c r="D21" s="385"/>
      <c r="E21" s="385"/>
      <c r="F21" s="386"/>
      <c r="G21" s="385"/>
      <c r="H21" s="386"/>
      <c r="I21" s="385"/>
      <c r="J21" s="109"/>
    </row>
    <row r="22" spans="1:10" ht="12.75">
      <c r="A22" s="507" t="s">
        <v>394</v>
      </c>
      <c r="B22" s="201" t="s">
        <v>395</v>
      </c>
      <c r="C22" s="387"/>
      <c r="D22" s="385"/>
      <c r="E22" s="385"/>
      <c r="F22" s="386"/>
      <c r="G22" s="385"/>
      <c r="H22" s="386"/>
      <c r="I22" s="385"/>
      <c r="J22" s="109"/>
    </row>
    <row r="23" spans="1:10" ht="12.75">
      <c r="A23" s="508"/>
      <c r="B23" s="202" t="s">
        <v>386</v>
      </c>
      <c r="C23" s="387"/>
      <c r="D23" s="385"/>
      <c r="E23" s="385"/>
      <c r="F23" s="386"/>
      <c r="G23" s="385"/>
      <c r="H23" s="386"/>
      <c r="I23" s="385"/>
      <c r="J23" s="109"/>
    </row>
    <row r="24" spans="1:10" ht="12.75" customHeight="1">
      <c r="A24" s="507" t="s">
        <v>396</v>
      </c>
      <c r="B24" s="201" t="s">
        <v>328</v>
      </c>
      <c r="C24" s="354">
        <v>149</v>
      </c>
      <c r="D24" s="384">
        <f>IF(AND(ISNUMBER(I24),I24&lt;&gt;0,ISNUMBER(C24)),C24/$I24,0)</f>
        <v>0</v>
      </c>
      <c r="E24" s="99" t="s">
        <v>16</v>
      </c>
      <c r="F24" s="384">
        <f t="shared" si="1"/>
        <v>0</v>
      </c>
      <c r="G24" s="385"/>
      <c r="H24" s="386"/>
      <c r="I24" s="385"/>
      <c r="J24" s="109"/>
    </row>
    <row r="25" spans="1:10" ht="12.75">
      <c r="A25" s="508"/>
      <c r="B25" s="202" t="s">
        <v>386</v>
      </c>
      <c r="C25" s="354">
        <v>60531.18962352941</v>
      </c>
      <c r="D25" s="384">
        <f>IF(AND(ISNUMBER(I25),I25&lt;&gt;0,ISNUMBER(C25)),C25/$I25,0)</f>
        <v>0</v>
      </c>
      <c r="E25" s="99" t="s">
        <v>16</v>
      </c>
      <c r="F25" s="384">
        <f t="shared" si="1"/>
        <v>0</v>
      </c>
      <c r="G25" s="385"/>
      <c r="H25" s="386"/>
      <c r="I25" s="385"/>
      <c r="J25" s="109"/>
    </row>
    <row r="26" spans="1:10" ht="12.75" customHeight="1">
      <c r="A26" s="507" t="s">
        <v>397</v>
      </c>
      <c r="B26" s="201" t="s">
        <v>328</v>
      </c>
      <c r="C26" s="387"/>
      <c r="D26" s="386"/>
      <c r="E26" s="385"/>
      <c r="F26" s="386"/>
      <c r="G26" s="385"/>
      <c r="H26" s="386"/>
      <c r="I26" s="385"/>
      <c r="J26" s="109"/>
    </row>
    <row r="27" spans="1:10" ht="12.75">
      <c r="A27" s="508"/>
      <c r="B27" s="202" t="s">
        <v>386</v>
      </c>
      <c r="C27" s="387"/>
      <c r="D27" s="386"/>
      <c r="E27" s="385"/>
      <c r="F27" s="386"/>
      <c r="G27" s="385"/>
      <c r="H27" s="386"/>
      <c r="I27" s="385"/>
      <c r="J27" s="109"/>
    </row>
    <row r="28" spans="1:10" ht="12.75">
      <c r="A28" s="512" t="s">
        <v>398</v>
      </c>
      <c r="B28" s="201" t="s">
        <v>328</v>
      </c>
      <c r="C28" s="99" t="s">
        <v>16</v>
      </c>
      <c r="D28" s="384">
        <f>IF(AND(ISNUMBER(I28),I28&lt;&gt;0,ISNUMBER(C28)),C28/$I28,0)</f>
        <v>0</v>
      </c>
      <c r="E28" s="99" t="s">
        <v>16</v>
      </c>
      <c r="F28" s="384">
        <f t="shared" si="1"/>
        <v>0</v>
      </c>
      <c r="G28" s="385"/>
      <c r="H28" s="386"/>
      <c r="I28" s="385"/>
      <c r="J28" s="109"/>
    </row>
    <row r="29" spans="1:10" ht="12.75">
      <c r="A29" s="513"/>
      <c r="B29" s="202" t="s">
        <v>386</v>
      </c>
      <c r="C29" s="99" t="s">
        <v>16</v>
      </c>
      <c r="D29" s="384">
        <f>IF(AND(ISNUMBER(I29),I29&lt;&gt;0,ISNUMBER(C29)),C29/$I29,0)</f>
        <v>0</v>
      </c>
      <c r="E29" s="99" t="s">
        <v>16</v>
      </c>
      <c r="F29" s="384">
        <f t="shared" si="1"/>
        <v>0</v>
      </c>
      <c r="G29" s="385"/>
      <c r="H29" s="386"/>
      <c r="I29" s="385"/>
      <c r="J29" s="109"/>
    </row>
    <row r="30" spans="1:10" ht="12.75" customHeight="1">
      <c r="A30" s="512" t="s">
        <v>399</v>
      </c>
      <c r="B30" s="201" t="s">
        <v>328</v>
      </c>
      <c r="C30" s="354">
        <v>1051</v>
      </c>
      <c r="D30" s="384">
        <f>IF(AND(ISNUMBER(I30),I30&lt;&gt;0,ISNUMBER(C30)),C30/$I30,0)</f>
        <v>0</v>
      </c>
      <c r="E30" s="99" t="s">
        <v>16</v>
      </c>
      <c r="F30" s="384">
        <f t="shared" si="1"/>
        <v>0</v>
      </c>
      <c r="G30" s="385"/>
      <c r="H30" s="386"/>
      <c r="I30" s="385"/>
      <c r="J30" s="109"/>
    </row>
    <row r="31" spans="1:10" ht="12.75">
      <c r="A31" s="513"/>
      <c r="B31" s="202" t="s">
        <v>386</v>
      </c>
      <c r="C31" s="354">
        <v>87959.42300000001</v>
      </c>
      <c r="D31" s="384">
        <f>IF(AND(ISNUMBER(I31),I31&lt;&gt;0,ISNUMBER(C31)),C31/$I31,0)</f>
        <v>0</v>
      </c>
      <c r="E31" s="99" t="s">
        <v>16</v>
      </c>
      <c r="F31" s="384">
        <f t="shared" si="1"/>
        <v>0</v>
      </c>
      <c r="G31" s="385"/>
      <c r="H31" s="386"/>
      <c r="I31" s="385"/>
      <c r="J31" s="109"/>
    </row>
    <row r="32" spans="1:10" ht="12.75" customHeight="1">
      <c r="A32" s="512" t="s">
        <v>256</v>
      </c>
      <c r="B32" s="201" t="s">
        <v>400</v>
      </c>
      <c r="C32" s="387"/>
      <c r="D32" s="386"/>
      <c r="E32" s="385"/>
      <c r="F32" s="386"/>
      <c r="G32" s="385"/>
      <c r="H32" s="386"/>
      <c r="I32" s="385"/>
      <c r="J32" s="109"/>
    </row>
    <row r="33" spans="1:10" ht="12.75">
      <c r="A33" s="513"/>
      <c r="B33" s="202" t="s">
        <v>386</v>
      </c>
      <c r="C33" s="387"/>
      <c r="D33" s="386"/>
      <c r="E33" s="385"/>
      <c r="F33" s="386"/>
      <c r="G33" s="385"/>
      <c r="H33" s="386"/>
      <c r="I33" s="385"/>
      <c r="J33" s="109"/>
    </row>
    <row r="34" spans="1:10" ht="12.75" customHeight="1">
      <c r="A34" s="512" t="s">
        <v>257</v>
      </c>
      <c r="B34" s="201" t="s">
        <v>400</v>
      </c>
      <c r="C34" s="387"/>
      <c r="D34" s="386"/>
      <c r="E34" s="385"/>
      <c r="F34" s="386"/>
      <c r="G34" s="385"/>
      <c r="H34" s="386"/>
      <c r="I34" s="385"/>
      <c r="J34" s="109"/>
    </row>
    <row r="35" spans="1:10" ht="12.75">
      <c r="A35" s="513"/>
      <c r="B35" s="202" t="s">
        <v>386</v>
      </c>
      <c r="C35" s="387"/>
      <c r="D35" s="386"/>
      <c r="E35" s="385"/>
      <c r="F35" s="386"/>
      <c r="G35" s="385"/>
      <c r="H35" s="386"/>
      <c r="I35" s="385"/>
      <c r="J35" s="109"/>
    </row>
    <row r="36" spans="1:10" ht="12.75">
      <c r="A36" s="512" t="s">
        <v>258</v>
      </c>
      <c r="B36" s="201" t="s">
        <v>328</v>
      </c>
      <c r="C36" s="388"/>
      <c r="D36" s="389"/>
      <c r="E36" s="390"/>
      <c r="F36" s="389"/>
      <c r="G36" s="390"/>
      <c r="H36" s="389"/>
      <c r="I36" s="390"/>
      <c r="J36" s="109"/>
    </row>
    <row r="37" spans="1:10" ht="12.75">
      <c r="A37" s="513"/>
      <c r="B37" s="202" t="s">
        <v>386</v>
      </c>
      <c r="C37" s="388"/>
      <c r="D37" s="389"/>
      <c r="E37" s="390"/>
      <c r="F37" s="389"/>
      <c r="G37" s="390"/>
      <c r="H37" s="389"/>
      <c r="I37" s="390"/>
      <c r="J37" s="109"/>
    </row>
    <row r="38" spans="1:10" ht="12.75" customHeight="1">
      <c r="A38" s="512" t="s">
        <v>259</v>
      </c>
      <c r="B38" s="201" t="s">
        <v>400</v>
      </c>
      <c r="C38" s="388"/>
      <c r="D38" s="389"/>
      <c r="E38" s="390"/>
      <c r="F38" s="389"/>
      <c r="G38" s="390"/>
      <c r="H38" s="389"/>
      <c r="I38" s="390"/>
      <c r="J38" s="109"/>
    </row>
    <row r="39" spans="1:10" ht="12.75">
      <c r="A39" s="513"/>
      <c r="B39" s="202" t="s">
        <v>386</v>
      </c>
      <c r="C39" s="388"/>
      <c r="D39" s="389"/>
      <c r="E39" s="390"/>
      <c r="F39" s="389"/>
      <c r="G39" s="390"/>
      <c r="H39" s="389"/>
      <c r="I39" s="390"/>
      <c r="J39" s="109"/>
    </row>
    <row r="40" spans="1:10" ht="12.75">
      <c r="A40" s="512" t="s">
        <v>260</v>
      </c>
      <c r="B40" s="201" t="s">
        <v>328</v>
      </c>
      <c r="C40" s="388"/>
      <c r="D40" s="389"/>
      <c r="E40" s="390"/>
      <c r="F40" s="389"/>
      <c r="G40" s="390"/>
      <c r="H40" s="389"/>
      <c r="I40" s="390"/>
      <c r="J40" s="109"/>
    </row>
    <row r="41" spans="1:10" ht="12.75">
      <c r="A41" s="513"/>
      <c r="B41" s="202" t="s">
        <v>386</v>
      </c>
      <c r="C41" s="388"/>
      <c r="D41" s="389"/>
      <c r="E41" s="390"/>
      <c r="F41" s="389"/>
      <c r="G41" s="390"/>
      <c r="H41" s="389"/>
      <c r="I41" s="390"/>
      <c r="J41" s="109"/>
    </row>
    <row r="42" spans="1:10" ht="12.75" customHeight="1">
      <c r="A42" s="512" t="s">
        <v>261</v>
      </c>
      <c r="B42" s="201" t="s">
        <v>400</v>
      </c>
      <c r="C42" s="388"/>
      <c r="D42" s="389"/>
      <c r="E42" s="390"/>
      <c r="F42" s="389"/>
      <c r="G42" s="390"/>
      <c r="H42" s="389"/>
      <c r="I42" s="390"/>
      <c r="J42" s="109"/>
    </row>
    <row r="43" spans="1:10" ht="12.75">
      <c r="A43" s="513"/>
      <c r="B43" s="202" t="s">
        <v>386</v>
      </c>
      <c r="C43" s="388"/>
      <c r="D43" s="389"/>
      <c r="E43" s="390"/>
      <c r="F43" s="389"/>
      <c r="G43" s="390"/>
      <c r="H43" s="389"/>
      <c r="I43" s="390"/>
      <c r="J43" s="109"/>
    </row>
    <row r="44" spans="1:10" ht="12.75">
      <c r="A44" s="512" t="s">
        <v>262</v>
      </c>
      <c r="B44" s="201" t="s">
        <v>400</v>
      </c>
      <c r="C44" s="388"/>
      <c r="D44" s="389"/>
      <c r="E44" s="390"/>
      <c r="F44" s="389"/>
      <c r="G44" s="390"/>
      <c r="H44" s="389"/>
      <c r="I44" s="390"/>
      <c r="J44" s="109"/>
    </row>
    <row r="45" spans="1:10" ht="12.75">
      <c r="A45" s="513"/>
      <c r="B45" s="202" t="s">
        <v>386</v>
      </c>
      <c r="C45" s="388"/>
      <c r="D45" s="389"/>
      <c r="E45" s="390"/>
      <c r="F45" s="389"/>
      <c r="G45" s="390"/>
      <c r="H45" s="389"/>
      <c r="I45" s="390"/>
      <c r="J45" s="109"/>
    </row>
    <row r="46" spans="1:10" ht="12.75">
      <c r="A46" s="512" t="s">
        <v>263</v>
      </c>
      <c r="B46" s="201" t="s">
        <v>400</v>
      </c>
      <c r="C46" s="354">
        <v>2131</v>
      </c>
      <c r="D46" s="384">
        <f>IF(AND(ISNUMBER(I46),I46&lt;&gt;0,ISNUMBER(C46)),C46/$I46,0)</f>
        <v>0</v>
      </c>
      <c r="E46" s="99" t="s">
        <v>16</v>
      </c>
      <c r="F46" s="384">
        <f>IF(AND(ISNUMBER(I46),I46&lt;&gt;0,ISNUMBER(E46)),E46/$I46,0)</f>
        <v>0</v>
      </c>
      <c r="G46" s="390"/>
      <c r="H46" s="389"/>
      <c r="I46" s="391"/>
      <c r="J46" s="109"/>
    </row>
    <row r="47" spans="1:10" s="205" customFormat="1" ht="12.75">
      <c r="A47" s="513"/>
      <c r="B47" s="202" t="s">
        <v>386</v>
      </c>
      <c r="C47" s="354">
        <v>19452.849000000002</v>
      </c>
      <c r="D47" s="384">
        <f>IF(AND(ISNUMBER(I47),I47&lt;&gt;0,ISNUMBER(C47)),C47/$I47,0)</f>
        <v>0</v>
      </c>
      <c r="E47" s="99" t="s">
        <v>16</v>
      </c>
      <c r="F47" s="384">
        <f>IF(AND(ISNUMBER(I47),I47&lt;&gt;0,ISNUMBER(E47)),E47/$I47,0)</f>
        <v>0</v>
      </c>
      <c r="G47" s="385"/>
      <c r="H47" s="386"/>
      <c r="I47" s="392"/>
      <c r="J47" s="204"/>
    </row>
    <row r="48" spans="1:10" ht="30" customHeight="1">
      <c r="A48" s="514" t="s">
        <v>401</v>
      </c>
      <c r="B48" s="515"/>
      <c r="C48" s="338">
        <f>SUM(C11,C13,C15,C25,C29,C31,C47)</f>
        <v>430766.63057254907</v>
      </c>
      <c r="D48" s="384">
        <f>IF(AND(ISNUMBER(I48),I48&lt;&gt;0,ISNUMBER(C48)),C48/$I48,0)</f>
        <v>0</v>
      </c>
      <c r="E48" s="252">
        <f>SUM(E11,E13,E15,E25,E29,E31,E47)</f>
        <v>0</v>
      </c>
      <c r="F48" s="384">
        <f>IF(AND(ISNUMBER(I48),I48&lt;&gt;0,ISNUMBER(E48)),E48/$I48,0)</f>
        <v>0</v>
      </c>
      <c r="G48" s="385"/>
      <c r="H48" s="386"/>
      <c r="I48" s="385"/>
      <c r="J48" s="109"/>
    </row>
    <row r="49" spans="1:10" ht="12.75">
      <c r="A49" s="206"/>
      <c r="B49" s="206"/>
      <c r="C49" s="207"/>
      <c r="D49" s="207"/>
      <c r="E49" s="207"/>
      <c r="F49" s="208"/>
      <c r="G49" s="207"/>
      <c r="H49" s="207"/>
      <c r="I49" s="207"/>
      <c r="J49" s="109"/>
    </row>
    <row r="50" spans="1:10" ht="14.25">
      <c r="A50" s="209"/>
      <c r="B50" s="210"/>
      <c r="C50" s="97"/>
      <c r="D50" s="97"/>
      <c r="E50" s="97"/>
      <c r="F50" s="97"/>
      <c r="G50" s="97"/>
      <c r="H50" s="97"/>
      <c r="I50" s="97"/>
      <c r="J50" s="109"/>
    </row>
    <row r="51" spans="1:10" s="212" customFormat="1" ht="18">
      <c r="A51" s="1"/>
      <c r="B51" s="211"/>
      <c r="C51"/>
      <c r="D51"/>
      <c r="E51"/>
      <c r="F51"/>
      <c r="G51"/>
      <c r="H51"/>
      <c r="I51"/>
      <c r="J51" s="185"/>
    </row>
    <row r="52" spans="1:10" s="195" customFormat="1" ht="12.75">
      <c r="A52" s="1"/>
      <c r="B52" s="211"/>
      <c r="C52"/>
      <c r="D52"/>
      <c r="E52"/>
      <c r="F52"/>
      <c r="G52"/>
      <c r="H52"/>
      <c r="I52"/>
      <c r="J52" s="188"/>
    </row>
    <row r="53" spans="1:10" s="214" customFormat="1" ht="15.75">
      <c r="A53" s="1"/>
      <c r="B53" s="211"/>
      <c r="C53"/>
      <c r="D53"/>
      <c r="E53"/>
      <c r="F53"/>
      <c r="G53"/>
      <c r="H53"/>
      <c r="I53"/>
      <c r="J53" s="213"/>
    </row>
    <row r="54" spans="1:10" s="216" customFormat="1" ht="12.75">
      <c r="A54" s="1"/>
      <c r="B54" s="211"/>
      <c r="C54"/>
      <c r="D54"/>
      <c r="E54"/>
      <c r="F54"/>
      <c r="G54"/>
      <c r="H54"/>
      <c r="I54"/>
      <c r="J54" s="215"/>
    </row>
    <row r="55" spans="1:10" s="218" customFormat="1" ht="19.5" customHeight="1">
      <c r="A55" s="1"/>
      <c r="B55" s="211"/>
      <c r="C55"/>
      <c r="D55"/>
      <c r="E55"/>
      <c r="F55"/>
      <c r="G55"/>
      <c r="H55"/>
      <c r="I55"/>
      <c r="J55" s="217"/>
    </row>
    <row r="56" spans="1:10" ht="13.5" customHeight="1">
      <c r="A56" s="1"/>
      <c r="C56"/>
      <c r="D56"/>
      <c r="E56"/>
      <c r="F56"/>
      <c r="G56"/>
      <c r="H56"/>
      <c r="I56"/>
      <c r="J56" s="109"/>
    </row>
    <row r="57" spans="1:10" ht="13.5" customHeight="1">
      <c r="A57" s="1"/>
      <c r="C57"/>
      <c r="D57"/>
      <c r="E57"/>
      <c r="F57"/>
      <c r="G57"/>
      <c r="H57"/>
      <c r="I57"/>
      <c r="J57" s="109"/>
    </row>
    <row r="58" spans="1:10" ht="13.5" customHeight="1">
      <c r="A58" s="1"/>
      <c r="C58"/>
      <c r="D58"/>
      <c r="E58"/>
      <c r="F58"/>
      <c r="G58"/>
      <c r="H58"/>
      <c r="I58"/>
      <c r="J58" s="109"/>
    </row>
    <row r="59" spans="1:10" ht="13.5" customHeight="1">
      <c r="A59" s="1"/>
      <c r="C59"/>
      <c r="D59"/>
      <c r="E59"/>
      <c r="F59"/>
      <c r="G59"/>
      <c r="H59"/>
      <c r="I59"/>
      <c r="J59" s="109"/>
    </row>
    <row r="60" spans="1:10" ht="13.5" customHeight="1">
      <c r="A60" s="1"/>
      <c r="C60"/>
      <c r="D60"/>
      <c r="E60"/>
      <c r="F60"/>
      <c r="G60"/>
      <c r="H60"/>
      <c r="I60"/>
      <c r="J60" s="109"/>
    </row>
    <row r="61" spans="1:10" ht="13.5" customHeight="1">
      <c r="A61" s="1"/>
      <c r="C61"/>
      <c r="D61"/>
      <c r="E61"/>
      <c r="F61"/>
      <c r="G61"/>
      <c r="H61"/>
      <c r="I61"/>
      <c r="J61" s="109"/>
    </row>
    <row r="62" spans="1:10" ht="13.5" customHeight="1">
      <c r="A62" s="1"/>
      <c r="C62"/>
      <c r="D62"/>
      <c r="E62"/>
      <c r="F62"/>
      <c r="G62"/>
      <c r="H62"/>
      <c r="I62"/>
      <c r="J62" s="109"/>
    </row>
    <row r="63" spans="1:10" ht="13.5" customHeight="1">
      <c r="A63" s="1"/>
      <c r="C63"/>
      <c r="D63"/>
      <c r="E63"/>
      <c r="F63"/>
      <c r="G63"/>
      <c r="H63"/>
      <c r="I63"/>
      <c r="J63" s="109"/>
    </row>
    <row r="64" spans="1:10" ht="13.5" customHeight="1">
      <c r="A64" s="1"/>
      <c r="C64"/>
      <c r="D64"/>
      <c r="E64"/>
      <c r="F64"/>
      <c r="G64"/>
      <c r="H64"/>
      <c r="I64"/>
      <c r="J64" s="109"/>
    </row>
    <row r="65" spans="1:10" ht="13.5" customHeight="1">
      <c r="A65" s="1"/>
      <c r="C65"/>
      <c r="D65"/>
      <c r="E65"/>
      <c r="F65"/>
      <c r="G65"/>
      <c r="H65"/>
      <c r="I65"/>
      <c r="J65" s="109"/>
    </row>
    <row r="66" spans="1:10" ht="13.5" customHeight="1">
      <c r="A66" s="1"/>
      <c r="C66"/>
      <c r="D66"/>
      <c r="E66"/>
      <c r="F66"/>
      <c r="G66"/>
      <c r="H66"/>
      <c r="I66"/>
      <c r="J66" s="109"/>
    </row>
    <row r="67" spans="1:10" ht="13.5" customHeight="1">
      <c r="A67" s="1"/>
      <c r="C67"/>
      <c r="D67"/>
      <c r="E67"/>
      <c r="F67"/>
      <c r="G67"/>
      <c r="H67"/>
      <c r="I67"/>
      <c r="J67" s="109"/>
    </row>
    <row r="68" spans="1:10" ht="13.5" customHeight="1">
      <c r="A68" s="1"/>
      <c r="C68"/>
      <c r="D68"/>
      <c r="E68"/>
      <c r="F68"/>
      <c r="G68"/>
      <c r="H68"/>
      <c r="I68"/>
      <c r="J68" s="109"/>
    </row>
    <row r="69" spans="1:10" ht="13.5" customHeight="1">
      <c r="A69" s="1"/>
      <c r="C69"/>
      <c r="D69"/>
      <c r="E69"/>
      <c r="F69"/>
      <c r="G69"/>
      <c r="H69"/>
      <c r="I69"/>
      <c r="J69" s="109"/>
    </row>
    <row r="70" spans="1:10" ht="13.5" customHeight="1">
      <c r="A70" s="1"/>
      <c r="C70"/>
      <c r="D70"/>
      <c r="E70"/>
      <c r="F70"/>
      <c r="G70"/>
      <c r="H70"/>
      <c r="I70"/>
      <c r="J70" s="109"/>
    </row>
    <row r="71" spans="1:10" ht="13.5" customHeight="1">
      <c r="A71" s="1"/>
      <c r="C71"/>
      <c r="D71"/>
      <c r="E71"/>
      <c r="F71"/>
      <c r="G71"/>
      <c r="H71"/>
      <c r="I71"/>
      <c r="J71" s="109"/>
    </row>
    <row r="72" spans="1:10" ht="13.5" customHeight="1">
      <c r="A72" s="1"/>
      <c r="C72"/>
      <c r="D72"/>
      <c r="E72"/>
      <c r="F72"/>
      <c r="G72"/>
      <c r="H72"/>
      <c r="I72"/>
      <c r="J72" s="109"/>
    </row>
    <row r="73" spans="1:10" ht="13.5" customHeight="1">
      <c r="A73" s="1"/>
      <c r="C73"/>
      <c r="D73"/>
      <c r="E73"/>
      <c r="F73"/>
      <c r="G73"/>
      <c r="H73"/>
      <c r="I73"/>
      <c r="J73" s="109"/>
    </row>
    <row r="74" spans="1:10" ht="13.5" customHeight="1">
      <c r="A74" s="1"/>
      <c r="C74"/>
      <c r="D74"/>
      <c r="E74"/>
      <c r="F74"/>
      <c r="G74"/>
      <c r="H74"/>
      <c r="I74"/>
      <c r="J74" s="109"/>
    </row>
    <row r="75" spans="1:10" ht="13.5" customHeight="1">
      <c r="A75" s="1"/>
      <c r="C75"/>
      <c r="D75"/>
      <c r="E75"/>
      <c r="F75"/>
      <c r="G75"/>
      <c r="H75"/>
      <c r="I75"/>
      <c r="J75" s="109"/>
    </row>
    <row r="76" spans="1:10" ht="13.5" customHeight="1">
      <c r="A76" s="1"/>
      <c r="C76"/>
      <c r="D76"/>
      <c r="E76"/>
      <c r="F76"/>
      <c r="G76"/>
      <c r="H76"/>
      <c r="I76"/>
      <c r="J76" s="109"/>
    </row>
    <row r="77" spans="1:10" ht="13.5" customHeight="1">
      <c r="A77" s="1"/>
      <c r="C77"/>
      <c r="D77"/>
      <c r="E77"/>
      <c r="F77"/>
      <c r="G77"/>
      <c r="H77"/>
      <c r="I77"/>
      <c r="J77" s="109"/>
    </row>
    <row r="78" spans="1:10" ht="31.5" customHeight="1">
      <c r="A78" s="1"/>
      <c r="C78"/>
      <c r="D78"/>
      <c r="E78"/>
      <c r="F78"/>
      <c r="G78"/>
      <c r="H78"/>
      <c r="I78"/>
      <c r="J78" s="109"/>
    </row>
    <row r="79" spans="1:10" ht="13.5" customHeight="1">
      <c r="A79" s="1"/>
      <c r="C79"/>
      <c r="D79"/>
      <c r="E79"/>
      <c r="F79"/>
      <c r="G79"/>
      <c r="H79"/>
      <c r="I79"/>
      <c r="J79" s="109"/>
    </row>
    <row r="80" spans="1:10" ht="13.5" customHeight="1">
      <c r="A80" s="1"/>
      <c r="C80"/>
      <c r="D80"/>
      <c r="E80"/>
      <c r="F80"/>
      <c r="G80"/>
      <c r="H80"/>
      <c r="I80"/>
      <c r="J80" s="109"/>
    </row>
    <row r="81" spans="1:10" ht="12.75">
      <c r="A81" s="1"/>
      <c r="C81"/>
      <c r="D81"/>
      <c r="E81"/>
      <c r="F81"/>
      <c r="G81"/>
      <c r="H81"/>
      <c r="I81"/>
      <c r="J81" s="109"/>
    </row>
    <row r="82" spans="1:10" ht="12.75">
      <c r="A82" s="1"/>
      <c r="C82"/>
      <c r="D82"/>
      <c r="E82"/>
      <c r="F82"/>
      <c r="G82"/>
      <c r="H82"/>
      <c r="I82"/>
      <c r="J82" s="109"/>
    </row>
    <row r="83" spans="1:10" ht="27" customHeight="1">
      <c r="A83" s="1"/>
      <c r="C83"/>
      <c r="D83"/>
      <c r="E83"/>
      <c r="F83"/>
      <c r="G83"/>
      <c r="H83"/>
      <c r="I83"/>
      <c r="J83" s="109"/>
    </row>
    <row r="84" spans="1:10" ht="12.75">
      <c r="A84" s="1"/>
      <c r="C84"/>
      <c r="D84"/>
      <c r="E84"/>
      <c r="F84"/>
      <c r="G84"/>
      <c r="H84"/>
      <c r="I84"/>
      <c r="J84" s="109"/>
    </row>
    <row r="85" spans="1:10" ht="12.75">
      <c r="A85" s="1"/>
      <c r="C85"/>
      <c r="D85"/>
      <c r="E85"/>
      <c r="F85"/>
      <c r="G85"/>
      <c r="H85"/>
      <c r="I85"/>
      <c r="J85" s="109"/>
    </row>
    <row r="86" spans="1:10" ht="12.75">
      <c r="A86" s="1"/>
      <c r="C86"/>
      <c r="D86"/>
      <c r="E86"/>
      <c r="F86"/>
      <c r="G86"/>
      <c r="H86"/>
      <c r="I86"/>
      <c r="J86" s="109"/>
    </row>
    <row r="87" spans="1:10" ht="12.75">
      <c r="A87" s="1"/>
      <c r="C87"/>
      <c r="D87"/>
      <c r="E87"/>
      <c r="F87"/>
      <c r="G87"/>
      <c r="H87"/>
      <c r="I87"/>
      <c r="J87" s="109"/>
    </row>
    <row r="88" spans="1:10" ht="12.75">
      <c r="A88" s="1"/>
      <c r="C88"/>
      <c r="D88"/>
      <c r="E88"/>
      <c r="F88"/>
      <c r="G88"/>
      <c r="H88"/>
      <c r="I88"/>
      <c r="J88" s="109"/>
    </row>
    <row r="89" spans="1:9" ht="12.75">
      <c r="A89" s="1"/>
      <c r="C89"/>
      <c r="D89"/>
      <c r="E89"/>
      <c r="F89"/>
      <c r="G89"/>
      <c r="H89"/>
      <c r="I89"/>
    </row>
  </sheetData>
  <sheetProtection/>
  <mergeCells count="25">
    <mergeCell ref="A36:A37"/>
    <mergeCell ref="A38:A39"/>
    <mergeCell ref="A48:B48"/>
    <mergeCell ref="A40:A41"/>
    <mergeCell ref="A42:A43"/>
    <mergeCell ref="A44:A45"/>
    <mergeCell ref="A46:A47"/>
    <mergeCell ref="A24:A25"/>
    <mergeCell ref="A26:A27"/>
    <mergeCell ref="A28:A29"/>
    <mergeCell ref="A30:A31"/>
    <mergeCell ref="E6:F6"/>
    <mergeCell ref="G6:H6"/>
    <mergeCell ref="A32:A33"/>
    <mergeCell ref="A34:A35"/>
    <mergeCell ref="A12:A13"/>
    <mergeCell ref="A14:A15"/>
    <mergeCell ref="A16:A17"/>
    <mergeCell ref="A18:A19"/>
    <mergeCell ref="A20:A21"/>
    <mergeCell ref="A22:A23"/>
    <mergeCell ref="A9:B9"/>
    <mergeCell ref="A10:A11"/>
    <mergeCell ref="A6:B8"/>
    <mergeCell ref="C6:D6"/>
  </mergeCell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1"/>
  <sheetViews>
    <sheetView view="pageBreakPreview" zoomScale="74" zoomScaleSheetLayoutView="74" zoomScalePageLayoutView="0" workbookViewId="0" topLeftCell="A1">
      <selection activeCell="P37" sqref="P37"/>
    </sheetView>
  </sheetViews>
  <sheetFormatPr defaultColWidth="9.140625" defaultRowHeight="12.75"/>
  <cols>
    <col min="1" max="1" width="39.140625" style="227" customWidth="1"/>
    <col min="2" max="2" width="34.8515625" style="227" customWidth="1"/>
    <col min="3" max="3" width="11.7109375" style="221" customWidth="1"/>
    <col min="4" max="4" width="6.28125" style="221" customWidth="1"/>
    <col min="5" max="5" width="11.7109375" style="221" customWidth="1"/>
    <col min="6" max="6" width="7.140625" style="221" customWidth="1"/>
    <col min="7" max="7" width="11.28125" style="221" customWidth="1"/>
    <col min="8" max="8" width="7.140625" style="221" customWidth="1"/>
    <col min="9" max="9" width="11.7109375" style="221" customWidth="1"/>
    <col min="10" max="10" width="7.28125" style="221" customWidth="1"/>
    <col min="11" max="11" width="11.7109375" style="221" customWidth="1"/>
    <col min="12" max="12" width="7.00390625" style="221" customWidth="1"/>
    <col min="13" max="13" width="12.28125" style="221" customWidth="1"/>
    <col min="14" max="16384" width="9.140625" style="221" customWidth="1"/>
  </cols>
  <sheetData>
    <row r="1" spans="1:13" ht="12.75">
      <c r="A1" s="219" t="str">
        <f>'T.0.1'!B3</f>
        <v>Obj.1-2</v>
      </c>
      <c r="B1" s="63" t="str">
        <f>'T.0.1'!B7</f>
        <v>MAOBJ</v>
      </c>
      <c r="C1" s="64">
        <f>'T.0.1'!B6</f>
        <v>2007</v>
      </c>
      <c r="D1" s="220"/>
      <c r="E1" s="220"/>
      <c r="F1" s="220"/>
      <c r="G1" s="220"/>
      <c r="H1" s="220"/>
      <c r="I1" s="220"/>
      <c r="J1" s="220"/>
      <c r="K1" s="220"/>
      <c r="L1" s="220"/>
      <c r="M1" s="126"/>
    </row>
    <row r="2" spans="1:13" ht="19.5" customHeight="1">
      <c r="A2" s="78" t="s">
        <v>372</v>
      </c>
      <c r="B2" s="222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</row>
    <row r="3" spans="1:13" ht="13.5" customHeight="1">
      <c r="A3" s="223"/>
      <c r="B3" s="222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</row>
    <row r="4" spans="1:13" s="224" customFormat="1" ht="34.5" customHeight="1">
      <c r="A4" s="516" t="s">
        <v>402</v>
      </c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</row>
    <row r="5" spans="1:13" ht="13.5" customHeight="1">
      <c r="A5" s="222"/>
      <c r="B5" s="222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</row>
    <row r="6" spans="1:13" s="225" customFormat="1" ht="15.75" customHeight="1">
      <c r="A6" s="509" t="s">
        <v>403</v>
      </c>
      <c r="B6" s="496"/>
      <c r="C6" s="509" t="s">
        <v>404</v>
      </c>
      <c r="D6" s="496"/>
      <c r="E6" s="517" t="s">
        <v>405</v>
      </c>
      <c r="F6" s="518"/>
      <c r="G6" s="518"/>
      <c r="H6" s="518"/>
      <c r="I6" s="518"/>
      <c r="J6" s="518"/>
      <c r="K6" s="518"/>
      <c r="L6" s="519"/>
      <c r="M6" s="438" t="s">
        <v>300</v>
      </c>
    </row>
    <row r="7" spans="1:13" s="225" customFormat="1" ht="69.75" customHeight="1">
      <c r="A7" s="510"/>
      <c r="B7" s="497"/>
      <c r="C7" s="511"/>
      <c r="D7" s="498"/>
      <c r="E7" s="433" t="s">
        <v>406</v>
      </c>
      <c r="F7" s="434"/>
      <c r="G7" s="433" t="s">
        <v>407</v>
      </c>
      <c r="H7" s="434"/>
      <c r="I7" s="433" t="s">
        <v>408</v>
      </c>
      <c r="J7" s="434"/>
      <c r="K7" s="433" t="s">
        <v>409</v>
      </c>
      <c r="L7" s="434"/>
      <c r="M7" s="440"/>
    </row>
    <row r="8" spans="1:13" s="225" customFormat="1" ht="13.5" customHeight="1">
      <c r="A8" s="510"/>
      <c r="B8" s="497"/>
      <c r="C8" s="71"/>
      <c r="D8" s="132" t="s">
        <v>310</v>
      </c>
      <c r="E8" s="132"/>
      <c r="F8" s="132" t="s">
        <v>310</v>
      </c>
      <c r="G8" s="132"/>
      <c r="H8" s="132" t="s">
        <v>310</v>
      </c>
      <c r="I8" s="132"/>
      <c r="J8" s="132" t="s">
        <v>310</v>
      </c>
      <c r="K8" s="132"/>
      <c r="L8" s="132" t="s">
        <v>310</v>
      </c>
      <c r="M8" s="71"/>
    </row>
    <row r="9" spans="1:13" s="225" customFormat="1" ht="13.5" customHeight="1">
      <c r="A9" s="511"/>
      <c r="B9" s="498"/>
      <c r="C9" s="333" t="s">
        <v>377</v>
      </c>
      <c r="D9" s="368" t="s">
        <v>410</v>
      </c>
      <c r="E9" s="71" t="s">
        <v>379</v>
      </c>
      <c r="F9" s="71" t="s">
        <v>411</v>
      </c>
      <c r="G9" s="71" t="s">
        <v>381</v>
      </c>
      <c r="H9" s="71" t="s">
        <v>412</v>
      </c>
      <c r="I9" s="71" t="s">
        <v>413</v>
      </c>
      <c r="J9" s="71" t="s">
        <v>414</v>
      </c>
      <c r="K9" s="71" t="s">
        <v>415</v>
      </c>
      <c r="L9" s="71" t="s">
        <v>416</v>
      </c>
      <c r="M9" s="71" t="s">
        <v>417</v>
      </c>
    </row>
    <row r="10" spans="1:13" ht="13.5" customHeight="1">
      <c r="A10" s="433" t="s">
        <v>418</v>
      </c>
      <c r="B10" s="434"/>
      <c r="C10" s="369" t="s">
        <v>20</v>
      </c>
      <c r="D10" s="370">
        <f>IF(AND(ISNUMBER(C10),ISNUMBER(M10),M10&lt;&gt;0),C10/M10,0)</f>
        <v>0</v>
      </c>
      <c r="E10" s="371" t="s">
        <v>16</v>
      </c>
      <c r="F10" s="370">
        <f>IF(AND(ISNUMBER(E10),ISNUMBER(M10),M10&lt;&gt;0),E10/M10,0)</f>
        <v>0</v>
      </c>
      <c r="G10" s="369" t="s">
        <v>20</v>
      </c>
      <c r="H10" s="370">
        <f>IF(AND(ISNUMBER(G10),ISNUMBER(M10),M10&lt;&gt;0),G10/M10,0)</f>
        <v>0</v>
      </c>
      <c r="I10" s="371" t="s">
        <v>20</v>
      </c>
      <c r="J10" s="370">
        <f>IF(AND(ISNUMBER(I10),ISNUMBER(M10),M10&lt;&gt;0),I10/M10,0)</f>
        <v>0</v>
      </c>
      <c r="K10" s="372">
        <f>SUM(E10,G10,I10)</f>
        <v>0</v>
      </c>
      <c r="L10" s="370">
        <f>IF(AND(ISNUMBER(K10),ISNUMBER(M10),M10&lt;&gt;0),K10/M10,0)</f>
        <v>0</v>
      </c>
      <c r="M10" s="372">
        <f>SUM(C10,K10)</f>
        <v>0</v>
      </c>
    </row>
    <row r="11" spans="1:13" ht="13.5" customHeight="1">
      <c r="A11" s="507" t="s">
        <v>385</v>
      </c>
      <c r="B11" s="201" t="s">
        <v>328</v>
      </c>
      <c r="C11" s="369">
        <v>2466</v>
      </c>
      <c r="D11" s="370">
        <f aca="true" t="shared" si="0" ref="D11:D16">IF(AND(ISNUMBER(C11),ISNUMBER(M11),M11&lt;&gt;0),C11/M11,0)</f>
        <v>0.9606544604596806</v>
      </c>
      <c r="E11" s="371" t="s">
        <v>16</v>
      </c>
      <c r="F11" s="370">
        <f aca="true" t="shared" si="1" ref="F11:F31">IF(AND(ISNUMBER(E11),ISNUMBER(M11),M11&lt;&gt;0),E11/M11,0)</f>
        <v>0</v>
      </c>
      <c r="G11" s="369">
        <v>101</v>
      </c>
      <c r="H11" s="370">
        <f aca="true" t="shared" si="2" ref="H11:H32">IF(AND(ISNUMBER(G11),ISNUMBER(M11),M11&lt;&gt;0),G11/M11,0)</f>
        <v>0.03934553954031944</v>
      </c>
      <c r="I11" s="371">
        <v>0</v>
      </c>
      <c r="J11" s="370">
        <f aca="true" t="shared" si="3" ref="J11:J32">IF(AND(ISNUMBER(I11),ISNUMBER(M11),M11&lt;&gt;0),I11/M11,0)</f>
        <v>0</v>
      </c>
      <c r="K11" s="372">
        <f aca="true" t="shared" si="4" ref="K11:K31">SUM(E11,G11,I11)</f>
        <v>101</v>
      </c>
      <c r="L11" s="370">
        <f aca="true" t="shared" si="5" ref="L11:L32">IF(AND(ISNUMBER(K11),ISNUMBER(M11),M11&lt;&gt;0),K11/M11,0)</f>
        <v>0.03934553954031944</v>
      </c>
      <c r="M11" s="372">
        <f aca="true" t="shared" si="6" ref="M11:M32">SUM(C11,K11)</f>
        <v>2567</v>
      </c>
    </row>
    <row r="12" spans="1:13" ht="17.25" customHeight="1">
      <c r="A12" s="508"/>
      <c r="B12" s="202" t="s">
        <v>386</v>
      </c>
      <c r="C12" s="369">
        <v>243656.28</v>
      </c>
      <c r="D12" s="370">
        <f t="shared" si="0"/>
        <v>0.9744497190505709</v>
      </c>
      <c r="E12" s="371" t="s">
        <v>16</v>
      </c>
      <c r="F12" s="370">
        <f t="shared" si="1"/>
        <v>0</v>
      </c>
      <c r="G12" s="369">
        <v>6388.72</v>
      </c>
      <c r="H12" s="370">
        <f t="shared" si="2"/>
        <v>0.025550280949429103</v>
      </c>
      <c r="I12" s="371">
        <v>0</v>
      </c>
      <c r="J12" s="370">
        <f t="shared" si="3"/>
        <v>0</v>
      </c>
      <c r="K12" s="372">
        <f t="shared" si="4"/>
        <v>6388.72</v>
      </c>
      <c r="L12" s="370">
        <f t="shared" si="5"/>
        <v>0.025550280949429103</v>
      </c>
      <c r="M12" s="372">
        <f>SUM(C12,K12)</f>
        <v>250045</v>
      </c>
    </row>
    <row r="13" spans="1:13" ht="13.5" customHeight="1">
      <c r="A13" s="507" t="s">
        <v>387</v>
      </c>
      <c r="B13" s="201" t="s">
        <v>328</v>
      </c>
      <c r="C13" s="369">
        <v>271</v>
      </c>
      <c r="D13" s="370">
        <f t="shared" si="0"/>
        <v>0.9678571428571429</v>
      </c>
      <c r="E13" s="371" t="s">
        <v>16</v>
      </c>
      <c r="F13" s="370">
        <f t="shared" si="1"/>
        <v>0</v>
      </c>
      <c r="G13" s="369">
        <v>9</v>
      </c>
      <c r="H13" s="370">
        <f t="shared" si="2"/>
        <v>0.03214285714285714</v>
      </c>
      <c r="I13" s="371">
        <v>0</v>
      </c>
      <c r="J13" s="370">
        <f t="shared" si="3"/>
        <v>0</v>
      </c>
      <c r="K13" s="372">
        <f t="shared" si="4"/>
        <v>9</v>
      </c>
      <c r="L13" s="370">
        <f t="shared" si="5"/>
        <v>0.03214285714285714</v>
      </c>
      <c r="M13" s="372">
        <f t="shared" si="6"/>
        <v>280</v>
      </c>
    </row>
    <row r="14" spans="1:13" ht="13.5" customHeight="1">
      <c r="A14" s="508"/>
      <c r="B14" s="202" t="s">
        <v>386</v>
      </c>
      <c r="C14" s="369">
        <v>7469.628807843137</v>
      </c>
      <c r="D14" s="370">
        <f t="shared" si="0"/>
        <v>0.9681954667132954</v>
      </c>
      <c r="E14" s="371" t="s">
        <v>16</v>
      </c>
      <c r="F14" s="370">
        <f t="shared" si="1"/>
        <v>0</v>
      </c>
      <c r="G14" s="369">
        <v>245.372</v>
      </c>
      <c r="H14" s="370">
        <f t="shared" si="2"/>
        <v>0.03180453328670461</v>
      </c>
      <c r="I14" s="371">
        <v>0</v>
      </c>
      <c r="J14" s="370">
        <f t="shared" si="3"/>
        <v>0</v>
      </c>
      <c r="K14" s="372">
        <f t="shared" si="4"/>
        <v>245.372</v>
      </c>
      <c r="L14" s="370">
        <f t="shared" si="5"/>
        <v>0.03180453328670461</v>
      </c>
      <c r="M14" s="372">
        <f t="shared" si="6"/>
        <v>7715.000807843137</v>
      </c>
    </row>
    <row r="15" spans="1:13" ht="13.5" customHeight="1">
      <c r="A15" s="507" t="s">
        <v>388</v>
      </c>
      <c r="B15" s="201" t="s">
        <v>328</v>
      </c>
      <c r="C15" s="369">
        <v>38</v>
      </c>
      <c r="D15" s="370">
        <f t="shared" si="0"/>
        <v>1</v>
      </c>
      <c r="E15" s="371" t="s">
        <v>16</v>
      </c>
      <c r="F15" s="370">
        <f t="shared" si="1"/>
        <v>0</v>
      </c>
      <c r="G15" s="369">
        <v>0</v>
      </c>
      <c r="H15" s="370">
        <f t="shared" si="2"/>
        <v>0</v>
      </c>
      <c r="I15" s="371">
        <v>0</v>
      </c>
      <c r="J15" s="370">
        <f t="shared" si="3"/>
        <v>0</v>
      </c>
      <c r="K15" s="372">
        <f t="shared" si="4"/>
        <v>0</v>
      </c>
      <c r="L15" s="370">
        <f t="shared" si="5"/>
        <v>0</v>
      </c>
      <c r="M15" s="372">
        <f t="shared" si="6"/>
        <v>38</v>
      </c>
    </row>
    <row r="16" spans="1:13" ht="13.5" customHeight="1">
      <c r="A16" s="508"/>
      <c r="B16" s="202" t="s">
        <v>386</v>
      </c>
      <c r="C16" s="369">
        <v>5063.16814117647</v>
      </c>
      <c r="D16" s="370">
        <f t="shared" si="0"/>
        <v>1</v>
      </c>
      <c r="E16" s="371" t="s">
        <v>16</v>
      </c>
      <c r="F16" s="370">
        <f t="shared" si="1"/>
        <v>0</v>
      </c>
      <c r="G16" s="369">
        <v>0</v>
      </c>
      <c r="H16" s="370">
        <f t="shared" si="2"/>
        <v>0</v>
      </c>
      <c r="I16" s="371">
        <v>0</v>
      </c>
      <c r="J16" s="370">
        <f t="shared" si="3"/>
        <v>0</v>
      </c>
      <c r="K16" s="372">
        <f t="shared" si="4"/>
        <v>0</v>
      </c>
      <c r="L16" s="370">
        <f t="shared" si="5"/>
        <v>0</v>
      </c>
      <c r="M16" s="372">
        <f t="shared" si="6"/>
        <v>5063.16814117647</v>
      </c>
    </row>
    <row r="17" spans="1:13" ht="13.5" customHeight="1">
      <c r="A17" s="507" t="s">
        <v>389</v>
      </c>
      <c r="B17" s="201" t="s">
        <v>390</v>
      </c>
      <c r="C17" s="373"/>
      <c r="D17" s="374"/>
      <c r="E17" s="375"/>
      <c r="F17" s="374"/>
      <c r="G17" s="373"/>
      <c r="H17" s="374"/>
      <c r="I17" s="375"/>
      <c r="J17" s="374"/>
      <c r="K17" s="373"/>
      <c r="L17" s="374"/>
      <c r="M17" s="373"/>
    </row>
    <row r="18" spans="1:13" ht="13.5" customHeight="1">
      <c r="A18" s="508"/>
      <c r="B18" s="202" t="s">
        <v>386</v>
      </c>
      <c r="C18" s="373"/>
      <c r="D18" s="374"/>
      <c r="E18" s="375"/>
      <c r="F18" s="374"/>
      <c r="G18" s="373"/>
      <c r="H18" s="374"/>
      <c r="I18" s="375"/>
      <c r="J18" s="374"/>
      <c r="K18" s="373"/>
      <c r="L18" s="374"/>
      <c r="M18" s="373"/>
    </row>
    <row r="19" spans="1:13" ht="13.5" customHeight="1">
      <c r="A19" s="507" t="s">
        <v>391</v>
      </c>
      <c r="B19" s="201" t="s">
        <v>392</v>
      </c>
      <c r="C19" s="373"/>
      <c r="D19" s="376"/>
      <c r="E19" s="375"/>
      <c r="F19" s="374"/>
      <c r="G19" s="373"/>
      <c r="H19" s="374"/>
      <c r="I19" s="375"/>
      <c r="J19" s="374"/>
      <c r="K19" s="373"/>
      <c r="L19" s="374"/>
      <c r="M19" s="373"/>
    </row>
    <row r="20" spans="1:13" ht="13.5" customHeight="1">
      <c r="A20" s="508"/>
      <c r="B20" s="202" t="s">
        <v>386</v>
      </c>
      <c r="C20" s="373"/>
      <c r="D20" s="376"/>
      <c r="E20" s="375"/>
      <c r="F20" s="374"/>
      <c r="G20" s="373"/>
      <c r="H20" s="374"/>
      <c r="I20" s="375"/>
      <c r="J20" s="374"/>
      <c r="K20" s="373"/>
      <c r="L20" s="374"/>
      <c r="M20" s="373"/>
    </row>
    <row r="21" spans="1:13" ht="13.5" customHeight="1">
      <c r="A21" s="507" t="s">
        <v>393</v>
      </c>
      <c r="B21" s="201" t="s">
        <v>392</v>
      </c>
      <c r="C21" s="373"/>
      <c r="D21" s="374"/>
      <c r="E21" s="375"/>
      <c r="F21" s="374"/>
      <c r="G21" s="373"/>
      <c r="H21" s="374"/>
      <c r="I21" s="375"/>
      <c r="J21" s="374"/>
      <c r="K21" s="373"/>
      <c r="L21" s="374"/>
      <c r="M21" s="373"/>
    </row>
    <row r="22" spans="1:13" ht="13.5" customHeight="1">
      <c r="A22" s="508"/>
      <c r="B22" s="202" t="s">
        <v>386</v>
      </c>
      <c r="C22" s="373"/>
      <c r="D22" s="374"/>
      <c r="E22" s="375"/>
      <c r="F22" s="374"/>
      <c r="G22" s="373"/>
      <c r="H22" s="374"/>
      <c r="I22" s="375"/>
      <c r="J22" s="374"/>
      <c r="K22" s="373"/>
      <c r="L22" s="374"/>
      <c r="M22" s="373"/>
    </row>
    <row r="23" spans="1:13" ht="13.5" customHeight="1">
      <c r="A23" s="507" t="s">
        <v>394</v>
      </c>
      <c r="B23" s="201" t="s">
        <v>395</v>
      </c>
      <c r="C23" s="373"/>
      <c r="D23" s="374"/>
      <c r="E23" s="375"/>
      <c r="F23" s="374"/>
      <c r="G23" s="373"/>
      <c r="H23" s="374"/>
      <c r="I23" s="375"/>
      <c r="J23" s="374"/>
      <c r="K23" s="373"/>
      <c r="L23" s="374"/>
      <c r="M23" s="373"/>
    </row>
    <row r="24" spans="1:13" ht="13.5" customHeight="1">
      <c r="A24" s="508"/>
      <c r="B24" s="202" t="s">
        <v>386</v>
      </c>
      <c r="C24" s="373"/>
      <c r="D24" s="374"/>
      <c r="E24" s="375"/>
      <c r="F24" s="374"/>
      <c r="G24" s="373"/>
      <c r="H24" s="374"/>
      <c r="I24" s="375"/>
      <c r="J24" s="374"/>
      <c r="K24" s="373"/>
      <c r="L24" s="374"/>
      <c r="M24" s="373"/>
    </row>
    <row r="25" spans="1:13" ht="13.5" customHeight="1">
      <c r="A25" s="507" t="s">
        <v>396</v>
      </c>
      <c r="B25" s="201" t="s">
        <v>328</v>
      </c>
      <c r="C25" s="369">
        <v>148</v>
      </c>
      <c r="D25" s="370">
        <f aca="true" t="shared" si="7" ref="D25:D32">IF(AND(ISNUMBER(C25),ISNUMBER(M25),M25&lt;&gt;0),C25/M25,0)</f>
        <v>0.9932885906040269</v>
      </c>
      <c r="E25" s="371" t="s">
        <v>16</v>
      </c>
      <c r="F25" s="370">
        <f t="shared" si="1"/>
        <v>0</v>
      </c>
      <c r="G25" s="369">
        <v>1</v>
      </c>
      <c r="H25" s="370">
        <f t="shared" si="2"/>
        <v>0.006711409395973154</v>
      </c>
      <c r="I25" s="371">
        <v>0</v>
      </c>
      <c r="J25" s="370">
        <f t="shared" si="3"/>
        <v>0</v>
      </c>
      <c r="K25" s="372">
        <f t="shared" si="4"/>
        <v>1</v>
      </c>
      <c r="L25" s="370">
        <f t="shared" si="5"/>
        <v>0.006711409395973154</v>
      </c>
      <c r="M25" s="372">
        <f t="shared" si="6"/>
        <v>149</v>
      </c>
    </row>
    <row r="26" spans="1:13" ht="12" customHeight="1">
      <c r="A26" s="508"/>
      <c r="B26" s="202" t="s">
        <v>386</v>
      </c>
      <c r="C26" s="377">
        <v>60442.17762352941</v>
      </c>
      <c r="D26" s="370">
        <f t="shared" si="7"/>
        <v>0.9985294853685578</v>
      </c>
      <c r="E26" s="378" t="s">
        <v>16</v>
      </c>
      <c r="F26" s="370">
        <f t="shared" si="1"/>
        <v>0</v>
      </c>
      <c r="G26" s="369">
        <v>89.012</v>
      </c>
      <c r="H26" s="370">
        <f t="shared" si="2"/>
        <v>0.0014705146314421625</v>
      </c>
      <c r="I26" s="378">
        <v>0</v>
      </c>
      <c r="J26" s="370">
        <f t="shared" si="3"/>
        <v>0</v>
      </c>
      <c r="K26" s="379">
        <f t="shared" si="4"/>
        <v>89.012</v>
      </c>
      <c r="L26" s="370">
        <f t="shared" si="5"/>
        <v>0.0014705146314421625</v>
      </c>
      <c r="M26" s="379">
        <f t="shared" si="6"/>
        <v>60531.18962352941</v>
      </c>
    </row>
    <row r="27" spans="1:13" ht="13.5" customHeight="1">
      <c r="A27" s="507" t="s">
        <v>397</v>
      </c>
      <c r="B27" s="201" t="s">
        <v>328</v>
      </c>
      <c r="C27" s="373"/>
      <c r="D27" s="374"/>
      <c r="E27" s="375"/>
      <c r="F27" s="374"/>
      <c r="G27" s="373"/>
      <c r="H27" s="374"/>
      <c r="I27" s="375"/>
      <c r="J27" s="374"/>
      <c r="K27" s="373"/>
      <c r="L27" s="374"/>
      <c r="M27" s="373"/>
    </row>
    <row r="28" spans="1:13" ht="13.5" customHeight="1">
      <c r="A28" s="508"/>
      <c r="B28" s="202" t="s">
        <v>386</v>
      </c>
      <c r="C28" s="373"/>
      <c r="D28" s="374"/>
      <c r="E28" s="375"/>
      <c r="F28" s="374"/>
      <c r="G28" s="373"/>
      <c r="H28" s="374"/>
      <c r="I28" s="375"/>
      <c r="J28" s="374"/>
      <c r="K28" s="373"/>
      <c r="L28" s="374"/>
      <c r="M28" s="373"/>
    </row>
    <row r="29" spans="1:13" ht="13.5" customHeight="1">
      <c r="A29" s="512" t="s">
        <v>398</v>
      </c>
      <c r="B29" s="201" t="s">
        <v>328</v>
      </c>
      <c r="C29" s="369" t="s">
        <v>16</v>
      </c>
      <c r="D29" s="370">
        <f t="shared" si="7"/>
        <v>0</v>
      </c>
      <c r="E29" s="371" t="s">
        <v>16</v>
      </c>
      <c r="F29" s="370">
        <f>IF(AND(ISNUMBER(E29),ISNUMBER(M29),M29&lt;&gt;0),E29/M29,0)</f>
        <v>0</v>
      </c>
      <c r="G29" s="371" t="s">
        <v>16</v>
      </c>
      <c r="H29" s="370">
        <f t="shared" si="2"/>
        <v>0</v>
      </c>
      <c r="I29" s="371" t="s">
        <v>16</v>
      </c>
      <c r="J29" s="370">
        <f t="shared" si="3"/>
        <v>0</v>
      </c>
      <c r="K29" s="372">
        <f>SUM(E29,G29,I29)</f>
        <v>0</v>
      </c>
      <c r="L29" s="370">
        <f t="shared" si="5"/>
        <v>0</v>
      </c>
      <c r="M29" s="372">
        <f t="shared" si="6"/>
        <v>0</v>
      </c>
    </row>
    <row r="30" spans="1:13" ht="13.5" customHeight="1">
      <c r="A30" s="513"/>
      <c r="B30" s="202" t="s">
        <v>386</v>
      </c>
      <c r="C30" s="369" t="s">
        <v>16</v>
      </c>
      <c r="D30" s="370">
        <f t="shared" si="7"/>
        <v>0</v>
      </c>
      <c r="E30" s="371" t="s">
        <v>16</v>
      </c>
      <c r="F30" s="370">
        <f t="shared" si="1"/>
        <v>0</v>
      </c>
      <c r="G30" s="371" t="s">
        <v>16</v>
      </c>
      <c r="H30" s="370">
        <f t="shared" si="2"/>
        <v>0</v>
      </c>
      <c r="I30" s="371" t="s">
        <v>16</v>
      </c>
      <c r="J30" s="370">
        <f t="shared" si="3"/>
        <v>0</v>
      </c>
      <c r="K30" s="372">
        <f t="shared" si="4"/>
        <v>0</v>
      </c>
      <c r="L30" s="370">
        <f t="shared" si="5"/>
        <v>0</v>
      </c>
      <c r="M30" s="372">
        <f t="shared" si="6"/>
        <v>0</v>
      </c>
    </row>
    <row r="31" spans="1:13" ht="13.5" customHeight="1">
      <c r="A31" s="512" t="s">
        <v>399</v>
      </c>
      <c r="B31" s="201" t="s">
        <v>328</v>
      </c>
      <c r="C31" s="369">
        <f>366-21+372-9+243-11+70-4</f>
        <v>1006</v>
      </c>
      <c r="D31" s="370">
        <f t="shared" si="7"/>
        <v>0.9571836346336822</v>
      </c>
      <c r="E31" s="371" t="s">
        <v>16</v>
      </c>
      <c r="F31" s="370">
        <f t="shared" si="1"/>
        <v>0</v>
      </c>
      <c r="G31" s="369">
        <f>21+9+11+4</f>
        <v>45</v>
      </c>
      <c r="H31" s="370">
        <f t="shared" si="2"/>
        <v>0.04281636536631779</v>
      </c>
      <c r="I31" s="371">
        <v>0</v>
      </c>
      <c r="J31" s="370">
        <f t="shared" si="3"/>
        <v>0</v>
      </c>
      <c r="K31" s="372">
        <f t="shared" si="4"/>
        <v>45</v>
      </c>
      <c r="L31" s="370">
        <f t="shared" si="5"/>
        <v>0.04281636536631779</v>
      </c>
      <c r="M31" s="372">
        <f t="shared" si="6"/>
        <v>1051</v>
      </c>
    </row>
    <row r="32" spans="1:13" ht="13.5" customHeight="1">
      <c r="A32" s="513"/>
      <c r="B32" s="202" t="s">
        <v>386</v>
      </c>
      <c r="C32" s="369">
        <f>11134.506-624.224+50940.586-1097.252+22100.08-1192.896+3784.251-205.882</f>
        <v>84839.16900000001</v>
      </c>
      <c r="D32" s="370">
        <f t="shared" si="7"/>
        <v>0.9645262111371513</v>
      </c>
      <c r="E32" s="371" t="s">
        <v>16</v>
      </c>
      <c r="F32" s="370">
        <f>IF(AND(ISNUMBER(E32),ISNUMBER(M32),M32&lt;&gt;0),E32/M32,0)</f>
        <v>0</v>
      </c>
      <c r="G32" s="369">
        <f>624.224+1097.252+1192.896+205.882</f>
        <v>3120.2540000000004</v>
      </c>
      <c r="H32" s="370">
        <f t="shared" si="2"/>
        <v>0.03547378886284872</v>
      </c>
      <c r="I32" s="371">
        <v>0</v>
      </c>
      <c r="J32" s="370">
        <f t="shared" si="3"/>
        <v>0</v>
      </c>
      <c r="K32" s="372">
        <f>SUM(E32,G32,I32)</f>
        <v>3120.2540000000004</v>
      </c>
      <c r="L32" s="370">
        <f t="shared" si="5"/>
        <v>0.03547378886284872</v>
      </c>
      <c r="M32" s="372">
        <f t="shared" si="6"/>
        <v>87959.42300000001</v>
      </c>
    </row>
    <row r="33" spans="1:13" ht="13.5" customHeight="1">
      <c r="A33" s="512" t="s">
        <v>256</v>
      </c>
      <c r="B33" s="201" t="s">
        <v>400</v>
      </c>
      <c r="C33" s="373"/>
      <c r="D33" s="374"/>
      <c r="E33" s="375"/>
      <c r="F33" s="374"/>
      <c r="G33" s="373"/>
      <c r="H33" s="374"/>
      <c r="I33" s="375"/>
      <c r="J33" s="374"/>
      <c r="K33" s="373"/>
      <c r="L33" s="374"/>
      <c r="M33" s="373"/>
    </row>
    <row r="34" spans="1:13" ht="13.5" customHeight="1">
      <c r="A34" s="513"/>
      <c r="B34" s="202" t="s">
        <v>386</v>
      </c>
      <c r="C34" s="373"/>
      <c r="D34" s="374"/>
      <c r="E34" s="375"/>
      <c r="F34" s="374"/>
      <c r="G34" s="373"/>
      <c r="H34" s="374"/>
      <c r="I34" s="375"/>
      <c r="J34" s="374"/>
      <c r="K34" s="373"/>
      <c r="L34" s="374"/>
      <c r="M34" s="373"/>
    </row>
    <row r="35" spans="1:13" ht="13.5" customHeight="1">
      <c r="A35" s="512" t="s">
        <v>257</v>
      </c>
      <c r="B35" s="201" t="s">
        <v>400</v>
      </c>
      <c r="C35" s="373"/>
      <c r="D35" s="374"/>
      <c r="E35" s="375"/>
      <c r="F35" s="374"/>
      <c r="G35" s="373"/>
      <c r="H35" s="374"/>
      <c r="I35" s="375"/>
      <c r="J35" s="374"/>
      <c r="K35" s="373"/>
      <c r="L35" s="374"/>
      <c r="M35" s="373"/>
    </row>
    <row r="36" spans="1:13" ht="13.5" customHeight="1">
      <c r="A36" s="513"/>
      <c r="B36" s="202" t="s">
        <v>386</v>
      </c>
      <c r="C36" s="373"/>
      <c r="D36" s="374"/>
      <c r="E36" s="375"/>
      <c r="F36" s="374"/>
      <c r="G36" s="373"/>
      <c r="H36" s="374"/>
      <c r="I36" s="375"/>
      <c r="J36" s="374"/>
      <c r="K36" s="373"/>
      <c r="L36" s="374"/>
      <c r="M36" s="373"/>
    </row>
    <row r="37" spans="1:13" ht="13.5" customHeight="1">
      <c r="A37" s="512" t="s">
        <v>258</v>
      </c>
      <c r="B37" s="201" t="s">
        <v>328</v>
      </c>
      <c r="C37" s="380"/>
      <c r="D37" s="381"/>
      <c r="E37" s="382"/>
      <c r="F37" s="381"/>
      <c r="G37" s="380"/>
      <c r="H37" s="381"/>
      <c r="I37" s="382"/>
      <c r="J37" s="381"/>
      <c r="K37" s="380"/>
      <c r="L37" s="381"/>
      <c r="M37" s="380"/>
    </row>
    <row r="38" spans="1:13" ht="13.5" customHeight="1">
      <c r="A38" s="513"/>
      <c r="B38" s="202" t="s">
        <v>386</v>
      </c>
      <c r="C38" s="380"/>
      <c r="D38" s="381"/>
      <c r="E38" s="382"/>
      <c r="F38" s="381"/>
      <c r="G38" s="380"/>
      <c r="H38" s="381"/>
      <c r="I38" s="382"/>
      <c r="J38" s="381"/>
      <c r="K38" s="380"/>
      <c r="L38" s="381"/>
      <c r="M38" s="380"/>
    </row>
    <row r="39" spans="1:13" ht="13.5" customHeight="1">
      <c r="A39" s="512" t="s">
        <v>259</v>
      </c>
      <c r="B39" s="201" t="s">
        <v>400</v>
      </c>
      <c r="C39" s="380"/>
      <c r="D39" s="381"/>
      <c r="E39" s="382"/>
      <c r="F39" s="381"/>
      <c r="G39" s="380"/>
      <c r="H39" s="381"/>
      <c r="I39" s="382"/>
      <c r="J39" s="381"/>
      <c r="K39" s="380"/>
      <c r="L39" s="381"/>
      <c r="M39" s="380"/>
    </row>
    <row r="40" spans="1:13" ht="13.5" customHeight="1">
      <c r="A40" s="513"/>
      <c r="B40" s="202" t="s">
        <v>386</v>
      </c>
      <c r="C40" s="380"/>
      <c r="D40" s="381"/>
      <c r="E40" s="382"/>
      <c r="F40" s="381"/>
      <c r="G40" s="380"/>
      <c r="H40" s="381"/>
      <c r="I40" s="382"/>
      <c r="J40" s="381"/>
      <c r="K40" s="380"/>
      <c r="L40" s="381"/>
      <c r="M40" s="380"/>
    </row>
    <row r="41" spans="1:13" ht="13.5" customHeight="1">
      <c r="A41" s="512" t="s">
        <v>260</v>
      </c>
      <c r="B41" s="201" t="s">
        <v>328</v>
      </c>
      <c r="C41" s="380"/>
      <c r="D41" s="381"/>
      <c r="E41" s="382"/>
      <c r="F41" s="381"/>
      <c r="G41" s="380"/>
      <c r="H41" s="381"/>
      <c r="I41" s="382"/>
      <c r="J41" s="381"/>
      <c r="K41" s="380"/>
      <c r="L41" s="381"/>
      <c r="M41" s="380"/>
    </row>
    <row r="42" spans="1:13" ht="13.5" customHeight="1">
      <c r="A42" s="513"/>
      <c r="B42" s="202" t="s">
        <v>386</v>
      </c>
      <c r="C42" s="380"/>
      <c r="D42" s="381"/>
      <c r="E42" s="382"/>
      <c r="F42" s="381"/>
      <c r="G42" s="380"/>
      <c r="H42" s="381"/>
      <c r="I42" s="382"/>
      <c r="J42" s="381"/>
      <c r="K42" s="380"/>
      <c r="L42" s="381"/>
      <c r="M42" s="380"/>
    </row>
    <row r="43" spans="1:13" ht="13.5" customHeight="1">
      <c r="A43" s="512" t="s">
        <v>261</v>
      </c>
      <c r="B43" s="201" t="s">
        <v>400</v>
      </c>
      <c r="C43" s="380"/>
      <c r="D43" s="381"/>
      <c r="E43" s="382"/>
      <c r="F43" s="381"/>
      <c r="G43" s="380"/>
      <c r="H43" s="381"/>
      <c r="I43" s="382"/>
      <c r="J43" s="381"/>
      <c r="K43" s="380"/>
      <c r="L43" s="381"/>
      <c r="M43" s="380"/>
    </row>
    <row r="44" spans="1:13" ht="26.25" customHeight="1">
      <c r="A44" s="513"/>
      <c r="B44" s="202" t="s">
        <v>386</v>
      </c>
      <c r="C44" s="380"/>
      <c r="D44" s="381"/>
      <c r="E44" s="382"/>
      <c r="F44" s="381"/>
      <c r="G44" s="380"/>
      <c r="H44" s="381"/>
      <c r="I44" s="382"/>
      <c r="J44" s="381"/>
      <c r="K44" s="380"/>
      <c r="L44" s="381"/>
      <c r="M44" s="380"/>
    </row>
    <row r="45" spans="1:13" ht="13.5" customHeight="1">
      <c r="A45" s="512" t="s">
        <v>262</v>
      </c>
      <c r="B45" s="201" t="s">
        <v>400</v>
      </c>
      <c r="C45" s="380"/>
      <c r="D45" s="381"/>
      <c r="E45" s="382"/>
      <c r="F45" s="381"/>
      <c r="G45" s="380"/>
      <c r="H45" s="381"/>
      <c r="I45" s="382"/>
      <c r="J45" s="381"/>
      <c r="K45" s="380"/>
      <c r="L45" s="381"/>
      <c r="M45" s="380"/>
    </row>
    <row r="46" spans="1:13" ht="13.5" customHeight="1">
      <c r="A46" s="513"/>
      <c r="B46" s="202" t="s">
        <v>386</v>
      </c>
      <c r="C46" s="380"/>
      <c r="D46" s="381"/>
      <c r="E46" s="382"/>
      <c r="F46" s="381"/>
      <c r="G46" s="380"/>
      <c r="H46" s="381"/>
      <c r="I46" s="382"/>
      <c r="J46" s="381"/>
      <c r="K46" s="380"/>
      <c r="L46" s="381"/>
      <c r="M46" s="380"/>
    </row>
    <row r="47" spans="1:13" ht="13.5" customHeight="1">
      <c r="A47" s="512" t="s">
        <v>419</v>
      </c>
      <c r="B47" s="201" t="s">
        <v>400</v>
      </c>
      <c r="C47" s="369">
        <f>47+1+2083-G47</f>
        <v>2019</v>
      </c>
      <c r="D47" s="370">
        <f>IF(AND(ISNUMBER(C47),ISNUMBER(M47),M47&lt;&gt;0),C47/M47,0)</f>
        <v>0.9474425152510558</v>
      </c>
      <c r="E47" s="371" t="s">
        <v>16</v>
      </c>
      <c r="F47" s="370">
        <f>IF(AND(ISNUMBER(E47),ISNUMBER(M47),M47&lt;&gt;0),E47/M47,0)</f>
        <v>0</v>
      </c>
      <c r="G47" s="369">
        <v>112</v>
      </c>
      <c r="H47" s="370">
        <f>IF(AND(ISNUMBER(G47),ISNUMBER(M47),M47&lt;&gt;0),G47/M47,0)</f>
        <v>0.05255748474894416</v>
      </c>
      <c r="I47" s="371">
        <v>0</v>
      </c>
      <c r="J47" s="370">
        <f>IF(AND(ISNUMBER(I47),ISNUMBER(M47),M47&lt;&gt;0),I47/M47,0)</f>
        <v>0</v>
      </c>
      <c r="K47" s="372">
        <f>SUM(E47,G47,I47)</f>
        <v>112</v>
      </c>
      <c r="L47" s="370">
        <f>IF(AND(ISNUMBER(K47),ISNUMBER(M47),M47&lt;&gt;0),K47/M47,0)</f>
        <v>0.05255748474894416</v>
      </c>
      <c r="M47" s="372">
        <f>SUM(C47,K47)</f>
        <v>2131</v>
      </c>
    </row>
    <row r="48" spans="1:13" ht="13.5" customHeight="1">
      <c r="A48" s="513"/>
      <c r="B48" s="202" t="s">
        <v>386</v>
      </c>
      <c r="C48" s="369">
        <f>439.138+15940.47+3073.241-G48</f>
        <v>18463.934</v>
      </c>
      <c r="D48" s="370">
        <f>IF(AND(ISNUMBER(C48),ISNUMBER(M48),M48&lt;&gt;0),C48/M48,0)</f>
        <v>0.9491634875693529</v>
      </c>
      <c r="E48" s="371" t="s">
        <v>16</v>
      </c>
      <c r="F48" s="370">
        <f>IF(AND(ISNUMBER(E48),ISNUMBER(M48),M48&lt;&gt;0),E48/M48,0)</f>
        <v>0</v>
      </c>
      <c r="G48" s="369">
        <v>988.915</v>
      </c>
      <c r="H48" s="370">
        <f>IF(AND(ISNUMBER(G48),ISNUMBER(M48),M48&lt;&gt;0),G48/M48,0)</f>
        <v>0.05083651243064704</v>
      </c>
      <c r="I48" s="371">
        <v>0</v>
      </c>
      <c r="J48" s="370">
        <f>IF(AND(ISNUMBER(I48),ISNUMBER(M48),M48&lt;&gt;0),I48/M48,0)</f>
        <v>0</v>
      </c>
      <c r="K48" s="372">
        <f>SUM(E48,G48,I48)</f>
        <v>988.915</v>
      </c>
      <c r="L48" s="370">
        <f>IF(AND(ISNUMBER(K48),ISNUMBER(M48),M48&lt;&gt;0),K48/M48,0)</f>
        <v>0.05083651243064704</v>
      </c>
      <c r="M48" s="372">
        <f>SUM(C48,K48)</f>
        <v>19452.849000000002</v>
      </c>
    </row>
    <row r="49" spans="1:13" ht="30.75" customHeight="1">
      <c r="A49" s="520" t="s">
        <v>401</v>
      </c>
      <c r="B49" s="521"/>
      <c r="C49" s="338">
        <f>SUM(C12,C14,C16,C26,C30,C32,C48)</f>
        <v>419934.357572549</v>
      </c>
      <c r="D49" s="370">
        <f>IF(AND(ISNUMBER(C49),ISNUMBER(M49),M49&lt;&gt;0),C49/M49,0)</f>
        <v>0.974853500175716</v>
      </c>
      <c r="E49" s="252">
        <f>SUM(E12,E14,E16,E26,E30,E32,E48)</f>
        <v>0</v>
      </c>
      <c r="F49" s="370">
        <f>IF(AND(ISNUMBER(E49),ISNUMBER(M49),M49&lt;&gt;0),E49/M49,0)</f>
        <v>0</v>
      </c>
      <c r="G49" s="338">
        <f>SUM(G12,G14,G16,G26,G30,G32,G48)</f>
        <v>10832.273000000001</v>
      </c>
      <c r="H49" s="370">
        <f>IF(AND(ISNUMBER(G49),ISNUMBER(M49),M49&lt;&gt;0),G49/M49,0)</f>
        <v>0.02514649982428397</v>
      </c>
      <c r="I49" s="252">
        <f>SUM(I12,I14,I16,I26,I30,I32,I48)</f>
        <v>0</v>
      </c>
      <c r="J49" s="370">
        <f>IF(AND(ISNUMBER(I49),ISNUMBER(M49),M49&lt;&gt;0),I49/M49,0)</f>
        <v>0</v>
      </c>
      <c r="K49" s="338">
        <f>SUM(K12,K14,K16,K26,K30,K32,K48)</f>
        <v>10832.273000000001</v>
      </c>
      <c r="L49" s="370">
        <f>IF(AND(ISNUMBER(K49),ISNUMBER(M49),M49&lt;&gt;0),K49/M49,0)</f>
        <v>0.02514649982428397</v>
      </c>
      <c r="M49" s="338">
        <f>SUM(C49,K49)</f>
        <v>430766.630572549</v>
      </c>
    </row>
    <row r="50" spans="3:12" ht="13.5" customHeight="1">
      <c r="C50" s="228"/>
      <c r="D50" s="228"/>
      <c r="E50" s="228"/>
      <c r="F50" s="228"/>
      <c r="G50" s="228"/>
      <c r="H50" s="228"/>
      <c r="I50" s="228"/>
      <c r="J50" s="228"/>
      <c r="K50" s="228"/>
      <c r="L50" s="228"/>
    </row>
    <row r="51" spans="1:13" s="183" customFormat="1" ht="12.75">
      <c r="A51" s="211"/>
      <c r="B51" s="211"/>
      <c r="C51" s="97"/>
      <c r="D51" s="97"/>
      <c r="E51" s="97"/>
      <c r="F51" s="97"/>
      <c r="G51" s="97"/>
      <c r="H51" s="97"/>
      <c r="I51" s="97"/>
      <c r="J51" s="109"/>
      <c r="K51" s="109"/>
      <c r="L51" s="109"/>
      <c r="M51" s="109"/>
    </row>
    <row r="52" spans="1:13" ht="19.5" customHeight="1">
      <c r="A52" s="1"/>
      <c r="B52" s="1"/>
      <c r="C52"/>
      <c r="D52"/>
      <c r="E52"/>
      <c r="F52"/>
      <c r="G52"/>
      <c r="H52"/>
      <c r="I52"/>
      <c r="J52"/>
      <c r="K52"/>
      <c r="L52"/>
      <c r="M52"/>
    </row>
    <row r="53" spans="1:13" ht="13.5" customHeight="1">
      <c r="A53" s="1"/>
      <c r="B53" s="1"/>
      <c r="C53"/>
      <c r="D53"/>
      <c r="E53"/>
      <c r="F53"/>
      <c r="G53"/>
      <c r="H53"/>
      <c r="I53"/>
      <c r="J53"/>
      <c r="K53"/>
      <c r="L53"/>
      <c r="M53"/>
    </row>
    <row r="54" spans="1:13" ht="19.5" customHeight="1">
      <c r="A54" s="1"/>
      <c r="B54" s="1"/>
      <c r="C54" s="323"/>
      <c r="D54" s="323"/>
      <c r="E54" s="323"/>
      <c r="F54" s="323"/>
      <c r="G54" s="323"/>
      <c r="H54"/>
      <c r="I54"/>
      <c r="J54"/>
      <c r="K54"/>
      <c r="L54"/>
      <c r="M54"/>
    </row>
    <row r="55" spans="1:13" ht="13.5" customHeight="1">
      <c r="A55" s="1"/>
      <c r="B55" s="1"/>
      <c r="C55"/>
      <c r="D55"/>
      <c r="E55"/>
      <c r="F55"/>
      <c r="G55"/>
      <c r="H55"/>
      <c r="I55"/>
      <c r="J55"/>
      <c r="K55"/>
      <c r="L55"/>
      <c r="M55"/>
    </row>
    <row r="56" spans="1:13" s="225" customFormat="1" ht="15.75" customHeight="1">
      <c r="A56" s="1"/>
      <c r="B56" s="1"/>
      <c r="C56"/>
      <c r="D56"/>
      <c r="E56"/>
      <c r="F56"/>
      <c r="G56"/>
      <c r="H56"/>
      <c r="I56"/>
      <c r="J56"/>
      <c r="K56"/>
      <c r="L56"/>
      <c r="M56"/>
    </row>
    <row r="57" spans="1:13" s="225" customFormat="1" ht="69.75" customHeight="1">
      <c r="A57" s="1"/>
      <c r="B57" s="1"/>
      <c r="C57" s="323"/>
      <c r="D57"/>
      <c r="E57"/>
      <c r="F57"/>
      <c r="G57"/>
      <c r="H57"/>
      <c r="I57"/>
      <c r="J57"/>
      <c r="K57"/>
      <c r="L57"/>
      <c r="M57"/>
    </row>
    <row r="58" spans="1:13" s="225" customFormat="1" ht="13.5" customHeight="1">
      <c r="A58" s="1"/>
      <c r="B58" s="1"/>
      <c r="C58" s="323"/>
      <c r="D58"/>
      <c r="E58"/>
      <c r="F58"/>
      <c r="G58"/>
      <c r="H58"/>
      <c r="I58"/>
      <c r="J58"/>
      <c r="K58"/>
      <c r="L58"/>
      <c r="M58"/>
    </row>
    <row r="59" spans="1:13" s="225" customFormat="1" ht="13.5" customHeight="1">
      <c r="A59" s="1"/>
      <c r="B59" s="1"/>
      <c r="C59"/>
      <c r="D59"/>
      <c r="E59"/>
      <c r="F59"/>
      <c r="G59"/>
      <c r="H59"/>
      <c r="I59"/>
      <c r="J59"/>
      <c r="K59"/>
      <c r="L59"/>
      <c r="M59"/>
    </row>
    <row r="60" spans="1:13" ht="13.5" customHeight="1">
      <c r="A60" s="1"/>
      <c r="B60" s="1"/>
      <c r="C60"/>
      <c r="D60"/>
      <c r="E60"/>
      <c r="F60"/>
      <c r="G60"/>
      <c r="H60"/>
      <c r="I60"/>
      <c r="J60"/>
      <c r="K60"/>
      <c r="L60"/>
      <c r="M60"/>
    </row>
    <row r="61" spans="1:13" ht="13.5" customHeight="1">
      <c r="A61" s="1"/>
      <c r="B61" s="1"/>
      <c r="C61"/>
      <c r="D61"/>
      <c r="E61"/>
      <c r="F61"/>
      <c r="G61"/>
      <c r="H61"/>
      <c r="I61"/>
      <c r="J61"/>
      <c r="K61"/>
      <c r="L61"/>
      <c r="M61"/>
    </row>
    <row r="62" spans="1:13" ht="13.5" customHeight="1">
      <c r="A62" s="1"/>
      <c r="B62" s="1"/>
      <c r="C62"/>
      <c r="D62"/>
      <c r="E62"/>
      <c r="F62"/>
      <c r="G62"/>
      <c r="H62"/>
      <c r="I62"/>
      <c r="J62"/>
      <c r="K62"/>
      <c r="L62"/>
      <c r="M62"/>
    </row>
    <row r="63" spans="1:13" ht="13.5" customHeight="1">
      <c r="A63" s="1"/>
      <c r="B63" s="1"/>
      <c r="C63"/>
      <c r="D63"/>
      <c r="E63"/>
      <c r="F63"/>
      <c r="G63"/>
      <c r="H63"/>
      <c r="I63"/>
      <c r="J63"/>
      <c r="K63"/>
      <c r="L63"/>
      <c r="M63"/>
    </row>
    <row r="64" spans="1:13" ht="13.5" customHeight="1">
      <c r="A64" s="1"/>
      <c r="B64" s="1"/>
      <c r="C64"/>
      <c r="D64"/>
      <c r="E64"/>
      <c r="F64"/>
      <c r="G64"/>
      <c r="H64"/>
      <c r="I64"/>
      <c r="J64"/>
      <c r="K64"/>
      <c r="L64"/>
      <c r="M64"/>
    </row>
    <row r="65" spans="1:13" ht="13.5" customHeight="1">
      <c r="A65" s="1"/>
      <c r="B65" s="1"/>
      <c r="C65"/>
      <c r="D65"/>
      <c r="E65"/>
      <c r="F65"/>
      <c r="G65"/>
      <c r="H65"/>
      <c r="I65"/>
      <c r="J65"/>
      <c r="K65"/>
      <c r="L65"/>
      <c r="M65"/>
    </row>
    <row r="66" spans="1:13" ht="13.5" customHeight="1">
      <c r="A66" s="1"/>
      <c r="B66" s="1"/>
      <c r="C66"/>
      <c r="D66"/>
      <c r="E66"/>
      <c r="F66"/>
      <c r="G66"/>
      <c r="H66"/>
      <c r="I66"/>
      <c r="J66"/>
      <c r="K66"/>
      <c r="L66"/>
      <c r="M66"/>
    </row>
    <row r="67" spans="1:13" ht="13.5" customHeight="1">
      <c r="A67" s="1"/>
      <c r="B67" s="1"/>
      <c r="C67"/>
      <c r="D67"/>
      <c r="E67"/>
      <c r="F67"/>
      <c r="G67"/>
      <c r="H67"/>
      <c r="I67"/>
      <c r="J67"/>
      <c r="K67"/>
      <c r="L67"/>
      <c r="M67"/>
    </row>
    <row r="68" spans="1:13" ht="13.5" customHeight="1">
      <c r="A68" s="1"/>
      <c r="B68" s="1"/>
      <c r="C68"/>
      <c r="D68"/>
      <c r="E68"/>
      <c r="F68"/>
      <c r="G68"/>
      <c r="H68"/>
      <c r="I68"/>
      <c r="J68"/>
      <c r="K68"/>
      <c r="L68"/>
      <c r="M68"/>
    </row>
    <row r="69" spans="1:13" ht="13.5" customHeight="1">
      <c r="A69" s="1"/>
      <c r="B69" s="1"/>
      <c r="C69"/>
      <c r="D69"/>
      <c r="E69"/>
      <c r="F69"/>
      <c r="G69"/>
      <c r="H69"/>
      <c r="I69"/>
      <c r="J69"/>
      <c r="K69"/>
      <c r="L69"/>
      <c r="M69"/>
    </row>
    <row r="70" spans="1:13" ht="13.5" customHeight="1">
      <c r="A70" s="1"/>
      <c r="B70" s="1"/>
      <c r="C70"/>
      <c r="D70"/>
      <c r="E70"/>
      <c r="F70"/>
      <c r="G70"/>
      <c r="H70"/>
      <c r="I70"/>
      <c r="J70"/>
      <c r="K70"/>
      <c r="L70"/>
      <c r="M70"/>
    </row>
    <row r="71" spans="1:13" ht="13.5" customHeight="1">
      <c r="A71" s="1"/>
      <c r="B71" s="1"/>
      <c r="C71"/>
      <c r="D71"/>
      <c r="E71"/>
      <c r="F71"/>
      <c r="G71"/>
      <c r="H71"/>
      <c r="I71"/>
      <c r="J71"/>
      <c r="K71"/>
      <c r="L71"/>
      <c r="M71"/>
    </row>
    <row r="72" spans="1:13" ht="13.5" customHeight="1">
      <c r="A72" s="1"/>
      <c r="B72" s="1"/>
      <c r="C72"/>
      <c r="D72"/>
      <c r="E72"/>
      <c r="F72"/>
      <c r="G72"/>
      <c r="H72"/>
      <c r="I72"/>
      <c r="J72"/>
      <c r="K72"/>
      <c r="L72"/>
      <c r="M72"/>
    </row>
    <row r="73" spans="1:13" ht="13.5" customHeight="1">
      <c r="A73" s="1"/>
      <c r="B73" s="1"/>
      <c r="C73"/>
      <c r="D73"/>
      <c r="E73"/>
      <c r="F73"/>
      <c r="G73"/>
      <c r="H73"/>
      <c r="I73"/>
      <c r="J73"/>
      <c r="K73"/>
      <c r="L73"/>
      <c r="M73"/>
    </row>
    <row r="74" spans="1:13" ht="13.5" customHeight="1">
      <c r="A74" s="1"/>
      <c r="B74" s="1"/>
      <c r="C74"/>
      <c r="D74"/>
      <c r="E74"/>
      <c r="F74"/>
      <c r="G74"/>
      <c r="H74"/>
      <c r="I74"/>
      <c r="J74"/>
      <c r="K74"/>
      <c r="L74"/>
      <c r="M74"/>
    </row>
    <row r="75" spans="1:13" ht="13.5" customHeight="1">
      <c r="A75" s="1"/>
      <c r="B75" s="1"/>
      <c r="C75"/>
      <c r="D75"/>
      <c r="E75"/>
      <c r="F75"/>
      <c r="G75"/>
      <c r="H75"/>
      <c r="I75"/>
      <c r="J75"/>
      <c r="K75"/>
      <c r="L75"/>
      <c r="M75"/>
    </row>
    <row r="76" spans="1:13" ht="13.5" customHeight="1">
      <c r="A76" s="1"/>
      <c r="B76" s="1"/>
      <c r="C76"/>
      <c r="D76"/>
      <c r="E76"/>
      <c r="F76"/>
      <c r="G76"/>
      <c r="H76"/>
      <c r="I76"/>
      <c r="J76"/>
      <c r="K76"/>
      <c r="L76"/>
      <c r="M76"/>
    </row>
    <row r="77" spans="1:13" ht="13.5" customHeight="1">
      <c r="A77" s="1"/>
      <c r="B77" s="1"/>
      <c r="C77"/>
      <c r="D77"/>
      <c r="E77"/>
      <c r="F77"/>
      <c r="G77"/>
      <c r="H77"/>
      <c r="I77"/>
      <c r="J77"/>
      <c r="K77"/>
      <c r="L77"/>
      <c r="M77"/>
    </row>
    <row r="78" spans="1:13" ht="13.5" customHeight="1">
      <c r="A78" s="1"/>
      <c r="B78" s="1"/>
      <c r="C78"/>
      <c r="D78"/>
      <c r="E78"/>
      <c r="F78"/>
      <c r="G78"/>
      <c r="H78"/>
      <c r="I78"/>
      <c r="J78"/>
      <c r="K78"/>
      <c r="L78"/>
      <c r="M78"/>
    </row>
    <row r="79" spans="1:13" ht="13.5" customHeight="1">
      <c r="A79" s="1"/>
      <c r="B79" s="1"/>
      <c r="C79"/>
      <c r="D79"/>
      <c r="E79"/>
      <c r="F79"/>
      <c r="G79"/>
      <c r="H79"/>
      <c r="I79"/>
      <c r="J79"/>
      <c r="K79"/>
      <c r="L79"/>
      <c r="M79"/>
    </row>
    <row r="80" spans="1:13" ht="12.75">
      <c r="A80" s="1"/>
      <c r="B80" s="1"/>
      <c r="C80"/>
      <c r="D80"/>
      <c r="E80"/>
      <c r="F80"/>
      <c r="G80"/>
      <c r="H80"/>
      <c r="I80"/>
      <c r="J80"/>
      <c r="K80"/>
      <c r="L80"/>
      <c r="M80"/>
    </row>
    <row r="81" spans="1:13" s="229" customFormat="1" ht="13.5" customHeight="1">
      <c r="A81" s="1"/>
      <c r="B81" s="1"/>
      <c r="C81"/>
      <c r="D81"/>
      <c r="E81"/>
      <c r="F81"/>
      <c r="G81"/>
      <c r="H81"/>
      <c r="I81"/>
      <c r="J81"/>
      <c r="K81"/>
      <c r="L81"/>
      <c r="M81"/>
    </row>
    <row r="82" spans="1:13" s="229" customFormat="1" ht="12.75">
      <c r="A82" s="1"/>
      <c r="B82" s="1"/>
      <c r="C82"/>
      <c r="D82"/>
      <c r="E82"/>
      <c r="F82"/>
      <c r="G82"/>
      <c r="H82"/>
      <c r="I82"/>
      <c r="J82"/>
      <c r="K82"/>
      <c r="L82"/>
      <c r="M82"/>
    </row>
    <row r="83" spans="1:13" ht="13.5" customHeight="1">
      <c r="A83" s="1"/>
      <c r="B83" s="1"/>
      <c r="C83"/>
      <c r="D83"/>
      <c r="E83"/>
      <c r="F83"/>
      <c r="G83"/>
      <c r="H83"/>
      <c r="I83"/>
      <c r="J83"/>
      <c r="K83"/>
      <c r="L83"/>
      <c r="M83"/>
    </row>
    <row r="84" spans="1:13" s="227" customFormat="1" ht="27" customHeight="1">
      <c r="A84" s="1"/>
      <c r="B84" s="1"/>
      <c r="C84"/>
      <c r="D84"/>
      <c r="E84"/>
      <c r="F84"/>
      <c r="G84"/>
      <c r="H84"/>
      <c r="I84"/>
      <c r="J84"/>
      <c r="K84"/>
      <c r="L84"/>
      <c r="M84"/>
    </row>
    <row r="85" spans="1:13" s="211" customFormat="1" ht="13.5" customHeight="1">
      <c r="A85" s="1"/>
      <c r="B85" s="1"/>
      <c r="C85"/>
      <c r="D85"/>
      <c r="E85"/>
      <c r="F85"/>
      <c r="G85"/>
      <c r="H85"/>
      <c r="I85"/>
      <c r="J85"/>
      <c r="K85"/>
      <c r="L85"/>
      <c r="M85"/>
    </row>
    <row r="86" spans="1:13" s="183" customFormat="1" ht="12.75">
      <c r="A86" s="1"/>
      <c r="B86" s="1"/>
      <c r="C86"/>
      <c r="D86"/>
      <c r="E86"/>
      <c r="F86"/>
      <c r="G86"/>
      <c r="H86"/>
      <c r="I86"/>
      <c r="J86"/>
      <c r="K86"/>
      <c r="L86"/>
      <c r="M86"/>
    </row>
    <row r="87" spans="1:13" s="183" customFormat="1" ht="12.75">
      <c r="A87" s="1"/>
      <c r="B87" s="1"/>
      <c r="C87"/>
      <c r="D87"/>
      <c r="E87"/>
      <c r="F87"/>
      <c r="G87"/>
      <c r="H87"/>
      <c r="I87"/>
      <c r="J87"/>
      <c r="K87"/>
      <c r="L87"/>
      <c r="M87"/>
    </row>
    <row r="88" spans="1:13" s="183" customFormat="1" ht="12.75">
      <c r="A88" s="1"/>
      <c r="B88" s="1"/>
      <c r="C88"/>
      <c r="D88"/>
      <c r="E88"/>
      <c r="F88"/>
      <c r="G88"/>
      <c r="H88"/>
      <c r="I88"/>
      <c r="J88"/>
      <c r="K88"/>
      <c r="L88"/>
      <c r="M88"/>
    </row>
    <row r="89" spans="1:13" s="211" customFormat="1" ht="13.5" customHeight="1">
      <c r="A89" s="1"/>
      <c r="B89" s="1"/>
      <c r="C89"/>
      <c r="D89"/>
      <c r="E89"/>
      <c r="F89"/>
      <c r="G89"/>
      <c r="H89"/>
      <c r="I89"/>
      <c r="J89"/>
      <c r="K89"/>
      <c r="L89"/>
      <c r="M89"/>
    </row>
    <row r="90" spans="1:13" ht="12.75">
      <c r="A90" s="1"/>
      <c r="B90" s="1"/>
      <c r="C90"/>
      <c r="D90"/>
      <c r="E90"/>
      <c r="F90"/>
      <c r="G90"/>
      <c r="H90"/>
      <c r="I90"/>
      <c r="J90"/>
      <c r="K90"/>
      <c r="L90"/>
      <c r="M90"/>
    </row>
    <row r="91" spans="1:13" ht="12.75">
      <c r="A91" s="1"/>
      <c r="B91" s="1"/>
      <c r="C91"/>
      <c r="D91"/>
      <c r="E91"/>
      <c r="F91"/>
      <c r="G91"/>
      <c r="H91"/>
      <c r="I91"/>
      <c r="J91"/>
      <c r="K91"/>
      <c r="L91"/>
      <c r="M91"/>
    </row>
  </sheetData>
  <sheetProtection/>
  <mergeCells count="30">
    <mergeCell ref="A39:A40"/>
    <mergeCell ref="A25:A26"/>
    <mergeCell ref="A27:A28"/>
    <mergeCell ref="A49:B49"/>
    <mergeCell ref="A41:A42"/>
    <mergeCell ref="A43:A44"/>
    <mergeCell ref="A45:A46"/>
    <mergeCell ref="A47:A48"/>
    <mergeCell ref="A33:A34"/>
    <mergeCell ref="A35:A36"/>
    <mergeCell ref="A37:A38"/>
    <mergeCell ref="A29:A30"/>
    <mergeCell ref="A31:A32"/>
    <mergeCell ref="A10:B10"/>
    <mergeCell ref="A11:A12"/>
    <mergeCell ref="A13:A14"/>
    <mergeCell ref="A15:A16"/>
    <mergeCell ref="A17:A18"/>
    <mergeCell ref="A19:A20"/>
    <mergeCell ref="A21:A22"/>
    <mergeCell ref="A23:A24"/>
    <mergeCell ref="A4:M4"/>
    <mergeCell ref="A6:B9"/>
    <mergeCell ref="C6:D7"/>
    <mergeCell ref="E6:L6"/>
    <mergeCell ref="M6:M7"/>
    <mergeCell ref="E7:F7"/>
    <mergeCell ref="G7:H7"/>
    <mergeCell ref="I7:J7"/>
    <mergeCell ref="K7:L7"/>
  </mergeCells>
  <printOptions/>
  <pageMargins left="0.75" right="0.75" top="1" bottom="1" header="0.5" footer="0.5"/>
  <pageSetup fitToHeight="1" fitToWidth="1" horizontalDpi="600" verticalDpi="600" orientation="landscape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"/>
  <sheetViews>
    <sheetView view="pageBreakPreview" zoomScale="78" zoomScaleNormal="75" zoomScaleSheetLayoutView="78" zoomScalePageLayoutView="0" workbookViewId="0" topLeftCell="A1">
      <selection activeCell="T6" sqref="T6"/>
    </sheetView>
  </sheetViews>
  <sheetFormatPr defaultColWidth="9.140625" defaultRowHeight="12.75"/>
  <cols>
    <col min="1" max="1" width="63.00390625" style="404" customWidth="1"/>
    <col min="2" max="2" width="9.8515625" style="0" bestFit="1" customWidth="1"/>
    <col min="3" max="3" width="9.8515625" style="0" customWidth="1"/>
    <col min="4" max="4" width="11.57421875" style="0" customWidth="1"/>
    <col min="5" max="5" width="10.00390625" style="0" customWidth="1"/>
    <col min="6" max="6" width="9.8515625" style="0" bestFit="1" customWidth="1"/>
    <col min="7" max="7" width="9.8515625" style="0" customWidth="1"/>
    <col min="8" max="8" width="11.57421875" style="0" customWidth="1"/>
    <col min="9" max="9" width="10.00390625" style="0" customWidth="1"/>
    <col min="10" max="10" width="9.8515625" style="0" bestFit="1" customWidth="1"/>
    <col min="11" max="11" width="9.8515625" style="0" customWidth="1"/>
    <col min="12" max="12" width="11.57421875" style="0" customWidth="1"/>
    <col min="13" max="13" width="10.140625" style="0" customWidth="1"/>
    <col min="14" max="14" width="9.8515625" style="0" bestFit="1" customWidth="1"/>
    <col min="15" max="15" width="9.8515625" style="0" hidden="1" customWidth="1"/>
    <col min="16" max="16" width="12.57421875" style="0" hidden="1" customWidth="1"/>
    <col min="17" max="17" width="9.421875" style="0" hidden="1" customWidth="1"/>
    <col min="18" max="18" width="10.140625" style="0" customWidth="1"/>
    <col min="19" max="21" width="13.28125" style="0" bestFit="1" customWidth="1"/>
  </cols>
  <sheetData>
    <row r="1" spans="1:18" ht="12.75">
      <c r="A1" s="219" t="str">
        <f>'T.0.1'!B3</f>
        <v>Obj.1-2</v>
      </c>
      <c r="B1" s="63" t="str">
        <f>'T.0.1'!B7</f>
        <v>MAOBJ</v>
      </c>
      <c r="C1" s="64">
        <f>'T.0.1'!B6</f>
        <v>2007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126"/>
      <c r="R1" s="49"/>
    </row>
    <row r="2" spans="1:20" ht="18">
      <c r="A2" s="400" t="s">
        <v>420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12.75">
      <c r="A3" s="401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:20" s="231" customFormat="1" ht="14.25">
      <c r="A4" s="438" t="s">
        <v>325</v>
      </c>
      <c r="B4" s="509" t="s">
        <v>421</v>
      </c>
      <c r="C4" s="522"/>
      <c r="D4" s="522"/>
      <c r="E4" s="496"/>
      <c r="F4" s="509" t="s">
        <v>329</v>
      </c>
      <c r="G4" s="522"/>
      <c r="H4" s="522"/>
      <c r="I4" s="496"/>
      <c r="J4" s="524" t="s">
        <v>330</v>
      </c>
      <c r="K4" s="525"/>
      <c r="L4" s="525"/>
      <c r="M4" s="525"/>
      <c r="N4" s="525"/>
      <c r="O4" s="525"/>
      <c r="P4" s="525"/>
      <c r="Q4" s="526"/>
      <c r="R4"/>
      <c r="S4"/>
      <c r="T4"/>
    </row>
    <row r="5" spans="1:17" ht="12.75">
      <c r="A5" s="439"/>
      <c r="B5" s="511"/>
      <c r="C5" s="523"/>
      <c r="D5" s="523"/>
      <c r="E5" s="498"/>
      <c r="F5" s="511"/>
      <c r="G5" s="523"/>
      <c r="H5" s="523"/>
      <c r="I5" s="498"/>
      <c r="J5" s="433" t="s">
        <v>308</v>
      </c>
      <c r="K5" s="527"/>
      <c r="L5" s="527"/>
      <c r="M5" s="434"/>
      <c r="N5" s="433" t="s">
        <v>422</v>
      </c>
      <c r="O5" s="527"/>
      <c r="P5" s="527"/>
      <c r="Q5" s="434"/>
    </row>
    <row r="6" spans="1:17" ht="27.75" customHeight="1">
      <c r="A6" s="440"/>
      <c r="B6" s="161" t="s">
        <v>423</v>
      </c>
      <c r="C6" s="163" t="s">
        <v>424</v>
      </c>
      <c r="D6" s="132" t="s">
        <v>425</v>
      </c>
      <c r="E6" s="161" t="s">
        <v>308</v>
      </c>
      <c r="F6" s="161" t="s">
        <v>423</v>
      </c>
      <c r="G6" s="163" t="s">
        <v>424</v>
      </c>
      <c r="H6" s="132" t="s">
        <v>425</v>
      </c>
      <c r="I6" s="161" t="s">
        <v>308</v>
      </c>
      <c r="J6" s="132" t="s">
        <v>423</v>
      </c>
      <c r="K6" s="163" t="s">
        <v>424</v>
      </c>
      <c r="L6" s="132" t="s">
        <v>425</v>
      </c>
      <c r="M6" s="161" t="s">
        <v>308</v>
      </c>
      <c r="N6" s="161" t="s">
        <v>622</v>
      </c>
      <c r="O6" s="163" t="s">
        <v>424</v>
      </c>
      <c r="P6" s="132" t="s">
        <v>425</v>
      </c>
      <c r="Q6" s="161" t="s">
        <v>308</v>
      </c>
    </row>
    <row r="7" spans="1:17" ht="12.75">
      <c r="A7" s="234" t="s">
        <v>385</v>
      </c>
      <c r="B7" s="393">
        <f>'a.1'!F20</f>
        <v>389306.63468627445</v>
      </c>
      <c r="C7" s="393" t="s">
        <v>16</v>
      </c>
      <c r="D7" s="394"/>
      <c r="E7" s="394"/>
      <c r="F7" s="393">
        <f>'a.1'!G20</f>
        <v>558571.940235294</v>
      </c>
      <c r="G7" s="393" t="s">
        <v>16</v>
      </c>
      <c r="H7" s="394"/>
      <c r="I7" s="394"/>
      <c r="J7" s="393">
        <f>'a.1'!H20</f>
        <v>250045.24514117645</v>
      </c>
      <c r="K7" s="393" t="s">
        <v>16</v>
      </c>
      <c r="L7" s="393" t="s">
        <v>16</v>
      </c>
      <c r="M7" s="393">
        <f>J7</f>
        <v>250045.24514117645</v>
      </c>
      <c r="N7" s="393">
        <f>'a.1'!I20</f>
        <v>187533.93385588232</v>
      </c>
      <c r="O7" s="232" t="s">
        <v>16</v>
      </c>
      <c r="P7" s="233"/>
      <c r="Q7" s="233"/>
    </row>
    <row r="8" spans="1:17" ht="12.75">
      <c r="A8" s="234" t="s">
        <v>387</v>
      </c>
      <c r="B8" s="394"/>
      <c r="C8" s="394"/>
      <c r="D8" s="394"/>
      <c r="E8" s="394"/>
      <c r="F8" s="394"/>
      <c r="G8" s="394"/>
      <c r="H8" s="394"/>
      <c r="I8" s="394"/>
      <c r="J8" s="393">
        <f>+'b.1'!G20</f>
        <v>7715.000807843137</v>
      </c>
      <c r="K8" s="393" t="s">
        <v>16</v>
      </c>
      <c r="L8" s="394"/>
      <c r="M8" s="394"/>
      <c r="N8" s="393">
        <f>+'b.1'!H20</f>
        <v>5786.250605882353</v>
      </c>
      <c r="O8" s="232" t="s">
        <v>16</v>
      </c>
      <c r="P8" s="233"/>
      <c r="Q8" s="233"/>
    </row>
    <row r="9" spans="1:17" ht="12.75">
      <c r="A9" s="234" t="s">
        <v>388</v>
      </c>
      <c r="B9" s="393">
        <f>+c!G10</f>
        <v>498.5846039215686</v>
      </c>
      <c r="C9" s="393" t="s">
        <v>16</v>
      </c>
      <c r="D9" s="394"/>
      <c r="E9" s="394"/>
      <c r="F9" s="393">
        <f>+c!H10</f>
        <v>5514.579564705882</v>
      </c>
      <c r="G9" s="393" t="s">
        <v>16</v>
      </c>
      <c r="H9" s="394"/>
      <c r="I9" s="394"/>
      <c r="J9" s="393">
        <f>+c!I10</f>
        <v>5063.16814117647</v>
      </c>
      <c r="K9" s="393" t="s">
        <v>16</v>
      </c>
      <c r="L9" s="394"/>
      <c r="M9" s="394"/>
      <c r="N9" s="393">
        <f>+c!J10</f>
        <v>3797.376105882353</v>
      </c>
      <c r="O9" s="232" t="s">
        <v>16</v>
      </c>
      <c r="P9" s="233"/>
      <c r="Q9" s="233"/>
    </row>
    <row r="10" spans="1:17" ht="12.75">
      <c r="A10" s="234" t="s">
        <v>389</v>
      </c>
      <c r="B10" s="394"/>
      <c r="C10" s="394"/>
      <c r="D10" s="394"/>
      <c r="E10" s="394"/>
      <c r="F10" s="394"/>
      <c r="G10" s="394"/>
      <c r="H10" s="394"/>
      <c r="I10" s="394"/>
      <c r="J10" s="394"/>
      <c r="K10" s="394"/>
      <c r="L10" s="394"/>
      <c r="M10" s="394"/>
      <c r="N10" s="394">
        <v>0</v>
      </c>
      <c r="O10" s="233"/>
      <c r="P10" s="233"/>
      <c r="Q10" s="233"/>
    </row>
    <row r="11" spans="1:17" ht="12.75">
      <c r="A11" s="234" t="s">
        <v>391</v>
      </c>
      <c r="B11" s="394"/>
      <c r="C11" s="394"/>
      <c r="D11" s="394"/>
      <c r="E11" s="394"/>
      <c r="F11" s="394"/>
      <c r="G11" s="394"/>
      <c r="H11" s="394"/>
      <c r="I11" s="394"/>
      <c r="J11" s="394"/>
      <c r="K11" s="394"/>
      <c r="L11" s="394"/>
      <c r="M11" s="394"/>
      <c r="N11" s="394"/>
      <c r="O11" s="233"/>
      <c r="P11" s="233"/>
      <c r="Q11" s="233"/>
    </row>
    <row r="12" spans="1:17" ht="12.75">
      <c r="A12" s="235" t="s">
        <v>393</v>
      </c>
      <c r="B12" s="394"/>
      <c r="C12" s="394"/>
      <c r="D12" s="394"/>
      <c r="E12" s="394"/>
      <c r="F12" s="394"/>
      <c r="G12" s="394"/>
      <c r="H12" s="394"/>
      <c r="I12" s="394"/>
      <c r="J12" s="394"/>
      <c r="K12" s="394"/>
      <c r="L12" s="394"/>
      <c r="M12" s="394"/>
      <c r="N12" s="394"/>
      <c r="O12" s="233"/>
      <c r="P12" s="233"/>
      <c r="Q12" s="233"/>
    </row>
    <row r="13" spans="1:17" ht="12.75">
      <c r="A13" s="234" t="s">
        <v>394</v>
      </c>
      <c r="B13" s="394"/>
      <c r="C13" s="394"/>
      <c r="D13" s="394"/>
      <c r="E13" s="394"/>
      <c r="F13" s="394"/>
      <c r="G13" s="394"/>
      <c r="H13" s="394"/>
      <c r="I13" s="394"/>
      <c r="J13" s="394"/>
      <c r="K13" s="394"/>
      <c r="L13" s="394"/>
      <c r="M13" s="394"/>
      <c r="N13" s="394"/>
      <c r="O13" s="233"/>
      <c r="P13" s="233"/>
      <c r="Q13" s="233"/>
    </row>
    <row r="14" spans="1:17" ht="25.5">
      <c r="A14" s="200" t="s">
        <v>396</v>
      </c>
      <c r="B14" s="393">
        <f>+'g.1'!E24</f>
        <v>114304.0304392157</v>
      </c>
      <c r="C14" s="393" t="s">
        <v>16</v>
      </c>
      <c r="D14" s="394"/>
      <c r="E14" s="394"/>
      <c r="F14" s="393">
        <f>+'g.1'!F24</f>
        <v>152118.39577254903</v>
      </c>
      <c r="G14" s="393" t="s">
        <v>16</v>
      </c>
      <c r="H14" s="394"/>
      <c r="I14" s="394"/>
      <c r="J14" s="393">
        <f>+'g.1'!G24</f>
        <v>60531.18962352941</v>
      </c>
      <c r="K14" s="393" t="s">
        <v>16</v>
      </c>
      <c r="L14" s="394"/>
      <c r="M14" s="394"/>
      <c r="N14" s="395">
        <f>+'g.1'!H24</f>
        <v>45398.392217647066</v>
      </c>
      <c r="O14" s="232" t="s">
        <v>16</v>
      </c>
      <c r="P14" s="233"/>
      <c r="Q14" s="233"/>
    </row>
    <row r="15" spans="1:17" ht="12.75">
      <c r="A15" s="234" t="s">
        <v>397</v>
      </c>
      <c r="B15" s="394"/>
      <c r="C15" s="394"/>
      <c r="D15" s="394"/>
      <c r="E15" s="394"/>
      <c r="F15" s="394"/>
      <c r="G15" s="394"/>
      <c r="H15" s="394"/>
      <c r="I15" s="394"/>
      <c r="J15" s="394"/>
      <c r="K15" s="394"/>
      <c r="L15" s="394"/>
      <c r="M15" s="394"/>
      <c r="N15" s="394"/>
      <c r="O15" s="233"/>
      <c r="P15" s="233"/>
      <c r="Q15" s="233"/>
    </row>
    <row r="16" spans="1:17" ht="12.75">
      <c r="A16" s="234" t="s">
        <v>398</v>
      </c>
      <c r="B16" s="393" t="s">
        <v>16</v>
      </c>
      <c r="C16" s="393" t="s">
        <v>16</v>
      </c>
      <c r="D16" s="393" t="s">
        <v>16</v>
      </c>
      <c r="E16" s="393" t="str">
        <f>B16</f>
        <v>NP</v>
      </c>
      <c r="F16" s="393" t="s">
        <v>16</v>
      </c>
      <c r="G16" s="393" t="s">
        <v>16</v>
      </c>
      <c r="H16" s="393" t="s">
        <v>16</v>
      </c>
      <c r="I16" s="393" t="str">
        <f>F16</f>
        <v>NP</v>
      </c>
      <c r="J16" s="393" t="s">
        <v>16</v>
      </c>
      <c r="K16" s="393" t="s">
        <v>16</v>
      </c>
      <c r="L16" s="393" t="s">
        <v>16</v>
      </c>
      <c r="M16" s="393" t="str">
        <f>J16</f>
        <v>NP</v>
      </c>
      <c r="N16" s="393" t="s">
        <v>16</v>
      </c>
      <c r="O16" s="232"/>
      <c r="P16" s="233"/>
      <c r="Q16" s="233"/>
    </row>
    <row r="17" spans="1:17" ht="12.75">
      <c r="A17" s="234" t="s">
        <v>426</v>
      </c>
      <c r="B17" s="393">
        <f>+'j&amp;k'!D8</f>
        <v>1381.174588235294</v>
      </c>
      <c r="C17" s="393" t="s">
        <v>16</v>
      </c>
      <c r="D17" s="394"/>
      <c r="E17" s="394"/>
      <c r="F17" s="393">
        <f>+'j&amp;k'!E8</f>
        <v>2727.1765411764704</v>
      </c>
      <c r="G17" s="393" t="s">
        <v>16</v>
      </c>
      <c r="H17" s="394"/>
      <c r="I17" s="394"/>
      <c r="J17" s="393">
        <f>+'j&amp;k'!F8</f>
        <v>2045.3823568627452</v>
      </c>
      <c r="K17" s="393" t="s">
        <v>16</v>
      </c>
      <c r="L17" s="394"/>
      <c r="M17" s="394"/>
      <c r="N17" s="393">
        <f>+'j&amp;k'!G8</f>
        <v>1534.036767647059</v>
      </c>
      <c r="O17" s="232"/>
      <c r="P17" s="233"/>
      <c r="Q17" s="233"/>
    </row>
    <row r="18" spans="1:17" ht="12.75">
      <c r="A18" s="234" t="s">
        <v>427</v>
      </c>
      <c r="B18" s="393" t="s">
        <v>16</v>
      </c>
      <c r="C18" s="393" t="s">
        <v>16</v>
      </c>
      <c r="D18" s="393" t="s">
        <v>16</v>
      </c>
      <c r="E18" s="393" t="str">
        <f>B18</f>
        <v>NP</v>
      </c>
      <c r="F18" s="393" t="s">
        <v>16</v>
      </c>
      <c r="G18" s="393" t="s">
        <v>16</v>
      </c>
      <c r="H18" s="393" t="s">
        <v>16</v>
      </c>
      <c r="I18" s="393" t="str">
        <f>F18</f>
        <v>NP</v>
      </c>
      <c r="J18" s="393" t="s">
        <v>16</v>
      </c>
      <c r="K18" s="393" t="s">
        <v>16</v>
      </c>
      <c r="L18" s="393" t="s">
        <v>16</v>
      </c>
      <c r="M18" s="393" t="str">
        <f>J18</f>
        <v>NP</v>
      </c>
      <c r="N18" s="393" t="s">
        <v>16</v>
      </c>
      <c r="O18" s="232"/>
      <c r="P18" s="233"/>
      <c r="Q18" s="233"/>
    </row>
    <row r="19" spans="1:17" ht="38.25">
      <c r="A19" s="235" t="s">
        <v>428</v>
      </c>
      <c r="B19" s="393" t="s">
        <v>16</v>
      </c>
      <c r="C19" s="393" t="s">
        <v>16</v>
      </c>
      <c r="D19" s="393" t="s">
        <v>16</v>
      </c>
      <c r="E19" s="393" t="str">
        <f>B19</f>
        <v>NP</v>
      </c>
      <c r="F19" s="393" t="s">
        <v>16</v>
      </c>
      <c r="G19" s="393" t="s">
        <v>16</v>
      </c>
      <c r="H19" s="393" t="s">
        <v>16</v>
      </c>
      <c r="I19" s="393" t="str">
        <f>F19</f>
        <v>NP</v>
      </c>
      <c r="J19" s="393" t="s">
        <v>16</v>
      </c>
      <c r="K19" s="393" t="s">
        <v>16</v>
      </c>
      <c r="L19" s="393" t="s">
        <v>16</v>
      </c>
      <c r="M19" s="393" t="str">
        <f>J19</f>
        <v>NP</v>
      </c>
      <c r="N19" s="393" t="s">
        <v>16</v>
      </c>
      <c r="O19" s="232"/>
      <c r="P19" s="233"/>
      <c r="Q19" s="233"/>
    </row>
    <row r="20" spans="1:17" ht="25.5">
      <c r="A20" s="234" t="s">
        <v>429</v>
      </c>
      <c r="B20" s="393">
        <f>+'l&amp;m'!C23</f>
        <v>811.7590117647059</v>
      </c>
      <c r="C20" s="393" t="s">
        <v>16</v>
      </c>
      <c r="D20" s="394"/>
      <c r="E20" s="394"/>
      <c r="F20" s="393">
        <f>+'l&amp;m'!D23</f>
        <v>2922.644043137255</v>
      </c>
      <c r="G20" s="393" t="s">
        <v>16</v>
      </c>
      <c r="H20" s="394"/>
      <c r="I20" s="394"/>
      <c r="J20" s="393">
        <f>+'l&amp;m'!E23</f>
        <v>2178.5208078431374</v>
      </c>
      <c r="K20" s="393" t="s">
        <v>16</v>
      </c>
      <c r="L20" s="394"/>
      <c r="M20" s="394"/>
      <c r="N20" s="393">
        <f>+'l&amp;m'!F23</f>
        <v>1633.8906058823532</v>
      </c>
      <c r="O20" s="232"/>
      <c r="P20" s="233"/>
      <c r="Q20" s="233"/>
    </row>
    <row r="21" spans="1:19" ht="25.5">
      <c r="A21" s="234" t="s">
        <v>430</v>
      </c>
      <c r="B21" s="393" t="s">
        <v>16</v>
      </c>
      <c r="C21" s="393" t="s">
        <v>16</v>
      </c>
      <c r="D21" s="393" t="s">
        <v>16</v>
      </c>
      <c r="E21" s="393" t="str">
        <f>B21</f>
        <v>NP</v>
      </c>
      <c r="F21" s="393" t="s">
        <v>16</v>
      </c>
      <c r="G21" s="393" t="s">
        <v>16</v>
      </c>
      <c r="H21" s="393" t="s">
        <v>16</v>
      </c>
      <c r="I21" s="393" t="str">
        <f>F21</f>
        <v>NP</v>
      </c>
      <c r="J21" s="393" t="s">
        <v>16</v>
      </c>
      <c r="K21" s="393" t="s">
        <v>16</v>
      </c>
      <c r="L21" s="393" t="s">
        <v>16</v>
      </c>
      <c r="M21" s="393" t="str">
        <f>J21</f>
        <v>NP</v>
      </c>
      <c r="N21" s="393" t="s">
        <v>16</v>
      </c>
      <c r="O21" s="232"/>
      <c r="P21" s="233"/>
      <c r="Q21" s="233"/>
      <c r="S21" s="405"/>
    </row>
    <row r="22" spans="1:19" ht="25.5">
      <c r="A22" s="200" t="s">
        <v>431</v>
      </c>
      <c r="B22" s="393">
        <f>+'n&amp;o'!C23</f>
        <v>7146.608290196078</v>
      </c>
      <c r="C22" s="393" t="s">
        <v>16</v>
      </c>
      <c r="D22" s="394"/>
      <c r="E22" s="394"/>
      <c r="F22" s="393">
        <f>+'n&amp;o'!D23</f>
        <v>28936.11722745098</v>
      </c>
      <c r="G22" s="393" t="s">
        <v>16</v>
      </c>
      <c r="H22" s="394"/>
      <c r="I22" s="394"/>
      <c r="J22" s="393">
        <f>+'n&amp;o'!E23</f>
        <v>22100.0798627451</v>
      </c>
      <c r="K22" s="393" t="s">
        <v>16</v>
      </c>
      <c r="L22" s="394"/>
      <c r="M22" s="394"/>
      <c r="N22" s="393">
        <f>+'n&amp;o'!F23</f>
        <v>16575.05989705882</v>
      </c>
      <c r="O22" s="232"/>
      <c r="P22" s="233"/>
      <c r="Q22" s="233"/>
      <c r="S22" s="405"/>
    </row>
    <row r="23" spans="1:19" ht="38.25">
      <c r="A23" s="234" t="s">
        <v>432</v>
      </c>
      <c r="B23" s="393">
        <f>+'p&amp;q'!C8</f>
        <v>4548.236364705883</v>
      </c>
      <c r="C23" s="393" t="s">
        <v>16</v>
      </c>
      <c r="D23" s="394"/>
      <c r="E23" s="394"/>
      <c r="F23" s="393">
        <f>+'p&amp;q'!D8</f>
        <v>8322.150803921568</v>
      </c>
      <c r="G23" s="393" t="s">
        <v>16</v>
      </c>
      <c r="H23" s="394"/>
      <c r="I23" s="394"/>
      <c r="J23" s="393">
        <f>+'p&amp;q'!E8</f>
        <v>3744.748674509804</v>
      </c>
      <c r="K23" s="393" t="s">
        <v>16</v>
      </c>
      <c r="L23" s="394"/>
      <c r="M23" s="394"/>
      <c r="N23" s="393">
        <f>+'p&amp;q'!F8</f>
        <v>2808.5615058823532</v>
      </c>
      <c r="O23" s="232"/>
      <c r="P23" s="233"/>
      <c r="Q23" s="233"/>
      <c r="S23" s="405"/>
    </row>
    <row r="24" spans="1:17" ht="12.75">
      <c r="A24" s="234" t="s">
        <v>433</v>
      </c>
      <c r="B24" s="393">
        <f>+'p&amp;q'!C18</f>
        <v>5899.858917647059</v>
      </c>
      <c r="C24" s="393" t="s">
        <v>16</v>
      </c>
      <c r="D24" s="394"/>
      <c r="E24" s="394"/>
      <c r="F24" s="393">
        <f>+'p&amp;q'!D18</f>
        <v>21367.597725490195</v>
      </c>
      <c r="G24" s="393" t="s">
        <v>16</v>
      </c>
      <c r="H24" s="394"/>
      <c r="I24" s="394"/>
      <c r="J24" s="393">
        <f>+'p&amp;q'!E18</f>
        <v>16912.067101960783</v>
      </c>
      <c r="K24" s="393" t="s">
        <v>16</v>
      </c>
      <c r="L24" s="394"/>
      <c r="M24" s="394"/>
      <c r="N24" s="393">
        <f>+'p&amp;q'!F18</f>
        <v>12684.050326470588</v>
      </c>
      <c r="O24" s="232"/>
      <c r="P24" s="233"/>
      <c r="Q24" s="233"/>
    </row>
    <row r="25" spans="1:17" ht="25.5">
      <c r="A25" s="234" t="s">
        <v>434</v>
      </c>
      <c r="B25" s="393">
        <f>+'r&amp;s'!C8</f>
        <v>11581.054588235294</v>
      </c>
      <c r="C25" s="393" t="s">
        <v>16</v>
      </c>
      <c r="D25" s="394"/>
      <c r="E25" s="394"/>
      <c r="F25" s="393">
        <f>+'r&amp;s'!D8</f>
        <v>42580.99301960784</v>
      </c>
      <c r="G25" s="393" t="s">
        <v>16</v>
      </c>
      <c r="H25" s="394"/>
      <c r="I25" s="394"/>
      <c r="J25" s="393">
        <f>+'r&amp;s'!E8</f>
        <v>31983.136952941175</v>
      </c>
      <c r="K25" s="393" t="s">
        <v>16</v>
      </c>
      <c r="L25" s="394"/>
      <c r="M25" s="394"/>
      <c r="N25" s="393">
        <f>+'r&amp;s'!F8</f>
        <v>23987.35271470588</v>
      </c>
      <c r="O25" s="232"/>
      <c r="P25" s="233"/>
      <c r="Q25" s="233"/>
    </row>
    <row r="26" spans="1:19" ht="12.75">
      <c r="A26" s="234" t="s">
        <v>435</v>
      </c>
      <c r="B26" s="393">
        <f>+'r&amp;s'!C21</f>
        <v>6885.725592156863</v>
      </c>
      <c r="C26" s="393" t="s">
        <v>16</v>
      </c>
      <c r="D26" s="394"/>
      <c r="E26" s="394"/>
      <c r="F26" s="393">
        <f>+'r&amp;s'!D21</f>
        <v>11580.53125882353</v>
      </c>
      <c r="G26" s="393" t="s">
        <v>16</v>
      </c>
      <c r="H26" s="394"/>
      <c r="I26" s="394"/>
      <c r="J26" s="393">
        <f>+'r&amp;s'!E21</f>
        <v>5211.236596078431</v>
      </c>
      <c r="K26" s="393" t="s">
        <v>16</v>
      </c>
      <c r="L26" s="394"/>
      <c r="M26" s="394"/>
      <c r="N26" s="393">
        <f>+'r&amp;s'!F21</f>
        <v>3908.4274470588234</v>
      </c>
      <c r="O26" s="232"/>
      <c r="P26" s="233"/>
      <c r="Q26" s="233"/>
      <c r="R26" s="405"/>
      <c r="S26" s="405"/>
    </row>
    <row r="27" spans="1:17" ht="29.25" customHeight="1">
      <c r="A27" s="234" t="s">
        <v>436</v>
      </c>
      <c r="B27" s="393" t="s">
        <v>16</v>
      </c>
      <c r="C27" s="393" t="s">
        <v>16</v>
      </c>
      <c r="D27" s="393" t="s">
        <v>16</v>
      </c>
      <c r="E27" s="393" t="str">
        <f>B27</f>
        <v>NP</v>
      </c>
      <c r="F27" s="393" t="s">
        <v>16</v>
      </c>
      <c r="G27" s="393" t="s">
        <v>16</v>
      </c>
      <c r="H27" s="393" t="s">
        <v>16</v>
      </c>
      <c r="I27" s="393" t="str">
        <f>F27</f>
        <v>NP</v>
      </c>
      <c r="J27" s="393" t="s">
        <v>16</v>
      </c>
      <c r="K27" s="393" t="s">
        <v>16</v>
      </c>
      <c r="L27" s="393" t="s">
        <v>16</v>
      </c>
      <c r="M27" s="393" t="str">
        <f>J27</f>
        <v>NP</v>
      </c>
      <c r="N27" s="393" t="s">
        <v>16</v>
      </c>
      <c r="O27" s="232"/>
      <c r="P27" s="233"/>
      <c r="Q27" s="233"/>
    </row>
    <row r="28" spans="1:17" ht="38.25">
      <c r="A28" s="234" t="s">
        <v>437</v>
      </c>
      <c r="B28" s="393" t="s">
        <v>16</v>
      </c>
      <c r="C28" s="393" t="s">
        <v>16</v>
      </c>
      <c r="D28" s="393" t="s">
        <v>16</v>
      </c>
      <c r="E28" s="393" t="str">
        <f>B28</f>
        <v>NP</v>
      </c>
      <c r="F28" s="393" t="s">
        <v>16</v>
      </c>
      <c r="G28" s="393" t="s">
        <v>16</v>
      </c>
      <c r="H28" s="393" t="s">
        <v>16</v>
      </c>
      <c r="I28" s="393" t="str">
        <f>F28</f>
        <v>NP</v>
      </c>
      <c r="J28" s="393" t="s">
        <v>16</v>
      </c>
      <c r="K28" s="393" t="s">
        <v>16</v>
      </c>
      <c r="L28" s="393" t="s">
        <v>16</v>
      </c>
      <c r="M28" s="393" t="str">
        <f>J28</f>
        <v>NP</v>
      </c>
      <c r="N28" s="393" t="s">
        <v>16</v>
      </c>
      <c r="O28" s="232"/>
      <c r="P28" s="233"/>
      <c r="Q28" s="233"/>
    </row>
    <row r="29" spans="1:17" ht="12.75">
      <c r="A29" s="234" t="s">
        <v>438</v>
      </c>
      <c r="B29" s="393" t="s">
        <v>16</v>
      </c>
      <c r="C29" s="393" t="s">
        <v>16</v>
      </c>
      <c r="D29" s="393" t="s">
        <v>16</v>
      </c>
      <c r="E29" s="393" t="str">
        <f>B29</f>
        <v>NP</v>
      </c>
      <c r="F29" s="393" t="s">
        <v>16</v>
      </c>
      <c r="G29" s="393" t="s">
        <v>16</v>
      </c>
      <c r="H29" s="393" t="s">
        <v>16</v>
      </c>
      <c r="I29" s="393" t="str">
        <f>F29</f>
        <v>NP</v>
      </c>
      <c r="J29" s="393" t="s">
        <v>16</v>
      </c>
      <c r="K29" s="393" t="s">
        <v>16</v>
      </c>
      <c r="L29" s="393" t="s">
        <v>16</v>
      </c>
      <c r="M29" s="393" t="str">
        <f>J29</f>
        <v>NP</v>
      </c>
      <c r="N29" s="393" t="s">
        <v>16</v>
      </c>
      <c r="O29" s="232"/>
      <c r="P29" s="233"/>
      <c r="Q29" s="233"/>
    </row>
    <row r="30" spans="1:17" ht="25.5">
      <c r="A30" s="202" t="s">
        <v>439</v>
      </c>
      <c r="B30" s="393">
        <f>+w!C9</f>
        <v>34.11372549019608</v>
      </c>
      <c r="C30" s="393" t="s">
        <v>16</v>
      </c>
      <c r="D30" s="393" t="s">
        <v>16</v>
      </c>
      <c r="E30" s="393">
        <f>B30</f>
        <v>34.11372549019608</v>
      </c>
      <c r="F30" s="393">
        <f>+w!D9</f>
        <v>3677.641211764706</v>
      </c>
      <c r="G30" s="393" t="s">
        <v>16</v>
      </c>
      <c r="H30" s="393" t="s">
        <v>16</v>
      </c>
      <c r="I30" s="393">
        <f>F30</f>
        <v>3677.641211764706</v>
      </c>
      <c r="J30" s="393">
        <f>+w!E9</f>
        <v>3784.250980392157</v>
      </c>
      <c r="K30" s="393" t="s">
        <v>16</v>
      </c>
      <c r="L30" s="393">
        <f>+w!M9</f>
        <v>0</v>
      </c>
      <c r="M30" s="393">
        <f>J30</f>
        <v>3784.250980392157</v>
      </c>
      <c r="N30" s="393">
        <f>+w!F9</f>
        <v>1702.9129411764707</v>
      </c>
      <c r="O30" s="232"/>
      <c r="P30" s="233"/>
      <c r="Q30" s="233"/>
    </row>
    <row r="31" spans="1:17" ht="12.75">
      <c r="A31" s="202" t="s">
        <v>256</v>
      </c>
      <c r="B31" s="394"/>
      <c r="C31" s="394"/>
      <c r="D31" s="394"/>
      <c r="E31" s="394"/>
      <c r="F31" s="394"/>
      <c r="G31" s="394"/>
      <c r="H31" s="394"/>
      <c r="I31" s="394"/>
      <c r="J31" s="394"/>
      <c r="K31" s="394"/>
      <c r="L31" s="394"/>
      <c r="M31" s="394"/>
      <c r="N31" s="394"/>
      <c r="O31" s="233"/>
      <c r="P31" s="233"/>
      <c r="Q31" s="233"/>
    </row>
    <row r="32" spans="1:17" ht="12.75">
      <c r="A32" s="202" t="s">
        <v>257</v>
      </c>
      <c r="B32" s="394"/>
      <c r="C32" s="394"/>
      <c r="D32" s="394"/>
      <c r="E32" s="394"/>
      <c r="F32" s="394"/>
      <c r="G32" s="394"/>
      <c r="H32" s="394"/>
      <c r="I32" s="394"/>
      <c r="J32" s="394"/>
      <c r="K32" s="394"/>
      <c r="L32" s="394"/>
      <c r="M32" s="394"/>
      <c r="N32" s="394"/>
      <c r="O32" s="233"/>
      <c r="P32" s="233"/>
      <c r="Q32" s="233"/>
    </row>
    <row r="33" spans="1:18" ht="25.5">
      <c r="A33" s="202" t="s">
        <v>258</v>
      </c>
      <c r="B33" s="394"/>
      <c r="C33" s="394"/>
      <c r="D33" s="394"/>
      <c r="E33" s="394"/>
      <c r="F33" s="394"/>
      <c r="G33" s="394"/>
      <c r="H33" s="394"/>
      <c r="I33" s="394"/>
      <c r="J33" s="394"/>
      <c r="K33" s="394"/>
      <c r="L33" s="394"/>
      <c r="M33" s="394"/>
      <c r="N33" s="394"/>
      <c r="O33" s="233"/>
      <c r="P33" s="233"/>
      <c r="Q33" s="233"/>
      <c r="R33" s="405"/>
    </row>
    <row r="34" spans="1:17" ht="25.5">
      <c r="A34" s="202" t="s">
        <v>259</v>
      </c>
      <c r="B34" s="394"/>
      <c r="C34" s="394"/>
      <c r="D34" s="394"/>
      <c r="E34" s="394"/>
      <c r="F34" s="394"/>
      <c r="G34" s="394"/>
      <c r="H34" s="394"/>
      <c r="I34" s="394"/>
      <c r="J34" s="394"/>
      <c r="K34" s="394"/>
      <c r="L34" s="394"/>
      <c r="M34" s="394"/>
      <c r="N34" s="394"/>
      <c r="O34" s="233"/>
      <c r="P34" s="233"/>
      <c r="Q34" s="233"/>
    </row>
    <row r="35" spans="1:17" ht="12.75">
      <c r="A35" s="202" t="s">
        <v>260</v>
      </c>
      <c r="B35" s="394"/>
      <c r="C35" s="394"/>
      <c r="D35" s="394"/>
      <c r="E35" s="394"/>
      <c r="F35" s="394"/>
      <c r="G35" s="394"/>
      <c r="H35" s="394"/>
      <c r="I35" s="394"/>
      <c r="J35" s="394"/>
      <c r="K35" s="394"/>
      <c r="L35" s="394"/>
      <c r="M35" s="394"/>
      <c r="N35" s="394"/>
      <c r="O35" s="233"/>
      <c r="P35" s="233"/>
      <c r="Q35" s="233"/>
    </row>
    <row r="36" spans="1:17" ht="25.5">
      <c r="A36" s="202" t="s">
        <v>261</v>
      </c>
      <c r="B36" s="394"/>
      <c r="C36" s="394"/>
      <c r="D36" s="394"/>
      <c r="E36" s="394"/>
      <c r="F36" s="394"/>
      <c r="G36" s="394"/>
      <c r="H36" s="394"/>
      <c r="I36" s="394"/>
      <c r="J36" s="394"/>
      <c r="K36" s="394"/>
      <c r="L36" s="394"/>
      <c r="M36" s="394"/>
      <c r="N36" s="394"/>
      <c r="O36" s="233"/>
      <c r="P36" s="233"/>
      <c r="Q36" s="233"/>
    </row>
    <row r="37" spans="1:17" ht="12.75">
      <c r="A37" s="202" t="s">
        <v>262</v>
      </c>
      <c r="B37" s="394"/>
      <c r="C37" s="394"/>
      <c r="D37" s="394"/>
      <c r="E37" s="394"/>
      <c r="F37" s="394"/>
      <c r="G37" s="394"/>
      <c r="H37" s="394"/>
      <c r="I37" s="394"/>
      <c r="J37" s="394"/>
      <c r="K37" s="394"/>
      <c r="L37" s="394"/>
      <c r="M37" s="394"/>
      <c r="N37" s="394"/>
      <c r="O37" s="233"/>
      <c r="P37" s="233"/>
      <c r="Q37" s="233"/>
    </row>
    <row r="38" spans="1:17" ht="12.75">
      <c r="A38" s="202" t="s">
        <v>263</v>
      </c>
      <c r="B38" s="393">
        <f>+'ad'!C14</f>
        <v>7091.255647058823</v>
      </c>
      <c r="C38" s="393" t="s">
        <v>16</v>
      </c>
      <c r="D38" s="393" t="s">
        <v>16</v>
      </c>
      <c r="E38" s="393">
        <f>B38</f>
        <v>7091.255647058823</v>
      </c>
      <c r="F38" s="393">
        <f>+'ad'!D14</f>
        <v>25010.33457254902</v>
      </c>
      <c r="G38" s="393">
        <f>+'ad'!H14</f>
        <v>0</v>
      </c>
      <c r="H38" s="393">
        <f>+'ad'!I14</f>
        <v>0</v>
      </c>
      <c r="I38" s="393">
        <f>F38</f>
        <v>25010.33457254902</v>
      </c>
      <c r="J38" s="393">
        <f>+'ad'!E14</f>
        <v>19452.84928627451</v>
      </c>
      <c r="K38" s="393" t="s">
        <v>16</v>
      </c>
      <c r="L38" s="393">
        <f>+'ad'!M14</f>
        <v>0</v>
      </c>
      <c r="M38" s="393">
        <f>J38</f>
        <v>19452.84928627451</v>
      </c>
      <c r="N38" s="393">
        <f>+'ad'!F14</f>
        <v>988.0600676470589</v>
      </c>
      <c r="O38" s="232"/>
      <c r="P38" s="233"/>
      <c r="Q38" s="233"/>
    </row>
    <row r="39" spans="1:17" s="183" customFormat="1" ht="24" customHeight="1">
      <c r="A39" s="261" t="s">
        <v>300</v>
      </c>
      <c r="B39" s="396">
        <f>SUM(B7,B9,B14,B16:B30,B38)</f>
        <v>549489.0364549019</v>
      </c>
      <c r="C39" s="396">
        <f>SUM(C7,C9,C14,C16:C30,C38)</f>
        <v>0</v>
      </c>
      <c r="D39" s="397"/>
      <c r="E39" s="394"/>
      <c r="F39" s="396">
        <f>SUM(F7,F9,F14,F16:F30,F38)</f>
        <v>863330.1019764704</v>
      </c>
      <c r="G39" s="396">
        <f>SUM(G7,G9,G14,G16:G30,G38)</f>
        <v>0</v>
      </c>
      <c r="H39" s="397"/>
      <c r="I39" s="394"/>
      <c r="J39" s="396">
        <f>SUM(J7:J9,J14,J16:J30,J38)</f>
        <v>430766.8763333333</v>
      </c>
      <c r="K39" s="396">
        <f>SUM(K7:K9,K14,K16:K30,K38)</f>
        <v>0</v>
      </c>
      <c r="L39" s="397"/>
      <c r="M39" s="394"/>
      <c r="N39" s="396">
        <f>SUM(N7:N9,N14,N16:N30,N38)</f>
        <v>308338.3050588235</v>
      </c>
      <c r="O39" s="236">
        <f>SUM(O7:O9,O14,O16:O30,O38)</f>
        <v>0</v>
      </c>
      <c r="P39" s="237"/>
      <c r="Q39" s="233"/>
    </row>
    <row r="40" spans="1:20" ht="12.75">
      <c r="A40" s="402" t="s">
        <v>440</v>
      </c>
      <c r="B40" s="398"/>
      <c r="C40" s="398"/>
      <c r="D40" s="399"/>
      <c r="E40" s="399"/>
      <c r="F40" s="398"/>
      <c r="G40" s="398"/>
      <c r="H40" s="399"/>
      <c r="I40" s="399"/>
      <c r="J40" s="398"/>
      <c r="K40" s="398"/>
      <c r="L40" s="399"/>
      <c r="M40" s="399"/>
      <c r="N40" s="398"/>
      <c r="O40" s="239"/>
      <c r="P40" s="240"/>
      <c r="Q40" s="240"/>
      <c r="R40" s="49"/>
      <c r="S40" s="49"/>
      <c r="T40" s="49"/>
    </row>
    <row r="41" spans="1:20" ht="14.25">
      <c r="A41" s="403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</row>
    <row r="42" spans="1:20" s="241" customFormat="1" ht="18">
      <c r="A42" s="404"/>
      <c r="B42"/>
      <c r="C42"/>
      <c r="D42"/>
      <c r="E42"/>
      <c r="F42"/>
      <c r="G42"/>
      <c r="H42"/>
      <c r="I42"/>
      <c r="J42" s="405"/>
      <c r="K42"/>
      <c r="L42"/>
      <c r="M42"/>
      <c r="N42"/>
      <c r="O42"/>
      <c r="P42"/>
      <c r="Q42"/>
      <c r="R42"/>
      <c r="S42"/>
      <c r="T42"/>
    </row>
    <row r="44" spans="1:20" s="231" customFormat="1" ht="14.25">
      <c r="A44" s="40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</row>
    <row r="70" spans="1:20" s="183" customFormat="1" ht="12.75">
      <c r="A70" s="404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</row>
  </sheetData>
  <sheetProtection/>
  <mergeCells count="6">
    <mergeCell ref="A4:A6"/>
    <mergeCell ref="B4:E5"/>
    <mergeCell ref="F4:I5"/>
    <mergeCell ref="J4:Q4"/>
    <mergeCell ref="J5:M5"/>
    <mergeCell ref="N5:Q5"/>
  </mergeCells>
  <printOptions/>
  <pageMargins left="0.33" right="0.21" top="0.31" bottom="0.41" header="0.26" footer="0.41"/>
  <pageSetup fitToHeight="1" fitToWidth="1" horizontalDpi="600" verticalDpi="600" orientation="landscape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view="pageBreakPreview" zoomScaleSheetLayoutView="100" zoomScalePageLayoutView="0" workbookViewId="0" topLeftCell="A1">
      <selection activeCell="H20" sqref="H20"/>
    </sheetView>
  </sheetViews>
  <sheetFormatPr defaultColWidth="9.140625" defaultRowHeight="12.75"/>
  <cols>
    <col min="1" max="1" width="6.8515625" style="0" customWidth="1"/>
    <col min="2" max="2" width="19.28125" style="0" customWidth="1"/>
    <col min="3" max="3" width="12.7109375" style="0" customWidth="1"/>
    <col min="4" max="4" width="16.57421875" style="0" customWidth="1"/>
    <col min="5" max="5" width="19.140625" style="0" customWidth="1"/>
    <col min="6" max="6" width="16.8515625" style="0" customWidth="1"/>
    <col min="7" max="7" width="14.57421875" style="0" customWidth="1"/>
    <col min="8" max="8" width="17.00390625" style="0" customWidth="1"/>
    <col min="9" max="9" width="17.421875" style="0" customWidth="1"/>
    <col min="10" max="10" width="14.7109375" style="0" customWidth="1"/>
    <col min="11" max="11" width="20.140625" style="0" customWidth="1"/>
    <col min="12" max="12" width="14.7109375" style="0" bestFit="1" customWidth="1"/>
    <col min="14" max="14" width="10.00390625" style="0" bestFit="1" customWidth="1"/>
    <col min="15" max="15" width="14.57421875" style="0" customWidth="1"/>
  </cols>
  <sheetData>
    <row r="1" spans="1:10" ht="12.75">
      <c r="A1" s="62" t="str">
        <f>'T.0.1'!B3</f>
        <v>Obj.1-2</v>
      </c>
      <c r="B1" s="63" t="str">
        <f>'T.0.1'!B7</f>
        <v>MAOBJ</v>
      </c>
      <c r="C1" s="64">
        <f>'T.0.1'!B6</f>
        <v>2007</v>
      </c>
      <c r="D1" s="49"/>
      <c r="E1" s="49"/>
      <c r="F1" s="49"/>
      <c r="G1" s="49"/>
      <c r="H1" s="49"/>
      <c r="I1" s="126"/>
      <c r="J1" s="49"/>
    </row>
    <row r="2" spans="1:9" s="243" customFormat="1" ht="19.5" customHeight="1">
      <c r="A2" s="406" t="s">
        <v>441</v>
      </c>
      <c r="B2" s="407"/>
      <c r="C2" s="407"/>
      <c r="D2" s="407"/>
      <c r="E2" s="407"/>
      <c r="F2" s="407"/>
      <c r="G2" s="242"/>
      <c r="H2" s="242"/>
      <c r="I2" s="242"/>
    </row>
    <row r="3" spans="1:9" s="243" customFormat="1" ht="13.5" customHeight="1">
      <c r="A3" s="230"/>
      <c r="B3" s="242"/>
      <c r="C3" s="242"/>
      <c r="D3" s="242"/>
      <c r="E3" s="242"/>
      <c r="F3" s="242"/>
      <c r="G3" s="242"/>
      <c r="H3" s="242"/>
      <c r="I3" s="242"/>
    </row>
    <row r="4" spans="1:9" s="23" customFormat="1" ht="19.5" customHeight="1">
      <c r="A4" s="244" t="s">
        <v>442</v>
      </c>
      <c r="B4" s="8"/>
      <c r="C4" s="8"/>
      <c r="D4" s="8"/>
      <c r="E4" s="8"/>
      <c r="F4" s="8"/>
      <c r="G4" s="8"/>
      <c r="H4" s="8"/>
      <c r="I4" s="8"/>
    </row>
    <row r="5" spans="1:9" s="23" customFormat="1" ht="13.5" customHeight="1">
      <c r="A5" s="8"/>
      <c r="B5" s="8"/>
      <c r="C5" s="8"/>
      <c r="D5" s="8"/>
      <c r="E5" s="8"/>
      <c r="F5" s="8"/>
      <c r="G5" s="8"/>
      <c r="H5" s="8"/>
      <c r="I5" s="8"/>
    </row>
    <row r="6" spans="1:9" ht="27.75" customHeight="1">
      <c r="A6" s="528" t="s">
        <v>443</v>
      </c>
      <c r="B6" s="529"/>
      <c r="C6" s="473" t="s">
        <v>444</v>
      </c>
      <c r="D6" s="473" t="s">
        <v>445</v>
      </c>
      <c r="E6" s="473" t="s">
        <v>446</v>
      </c>
      <c r="F6" s="533" t="s">
        <v>421</v>
      </c>
      <c r="G6" s="533" t="s">
        <v>329</v>
      </c>
      <c r="H6" s="500" t="s">
        <v>330</v>
      </c>
      <c r="I6" s="500"/>
    </row>
    <row r="7" spans="1:12" ht="41.25" customHeight="1">
      <c r="A7" s="530"/>
      <c r="B7" s="531"/>
      <c r="C7" s="532"/>
      <c r="D7" s="532"/>
      <c r="E7" s="532"/>
      <c r="F7" s="533"/>
      <c r="G7" s="533"/>
      <c r="H7" s="71" t="s">
        <v>308</v>
      </c>
      <c r="I7" s="71" t="s">
        <v>331</v>
      </c>
      <c r="K7" s="330"/>
      <c r="L7" s="330"/>
    </row>
    <row r="8" spans="1:14" ht="13.5" customHeight="1">
      <c r="A8" s="459" t="s">
        <v>312</v>
      </c>
      <c r="B8" s="444"/>
      <c r="C8" s="320">
        <v>1616</v>
      </c>
      <c r="D8" s="88">
        <v>0.01157</v>
      </c>
      <c r="E8" s="101">
        <f aca="true" t="shared" si="0" ref="E8:E21">IF(AND(ISNUMBER(H8),ISNUMBER(G8),G8&lt;&gt;0),H8/G8,0)</f>
        <v>0.44660488067377285</v>
      </c>
      <c r="F8" s="320">
        <v>228788.0634745098</v>
      </c>
      <c r="G8" s="320">
        <v>328484.1231607843</v>
      </c>
      <c r="H8" s="320">
        <v>146702.612627451</v>
      </c>
      <c r="I8" s="320">
        <f>H8*0.75</f>
        <v>110026.95947058825</v>
      </c>
      <c r="L8" s="331"/>
      <c r="N8" s="330"/>
    </row>
    <row r="9" spans="1:14" ht="13.5" customHeight="1">
      <c r="A9" s="459" t="s">
        <v>313</v>
      </c>
      <c r="B9" s="444"/>
      <c r="C9" s="320">
        <v>272</v>
      </c>
      <c r="D9" s="88">
        <v>0</v>
      </c>
      <c r="E9" s="101">
        <f t="shared" si="0"/>
        <v>0.4497502310307837</v>
      </c>
      <c r="F9" s="320">
        <v>29879.885988235295</v>
      </c>
      <c r="G9" s="320">
        <v>42869.95123137255</v>
      </c>
      <c r="H9" s="320">
        <v>19280.770470588235</v>
      </c>
      <c r="I9" s="320">
        <f aca="true" t="shared" si="1" ref="I9:I21">H9*0.75</f>
        <v>14460.577852941176</v>
      </c>
      <c r="L9" s="331"/>
      <c r="N9" s="330"/>
    </row>
    <row r="10" spans="1:12" ht="13.5" customHeight="1">
      <c r="A10" s="459" t="s">
        <v>314</v>
      </c>
      <c r="B10" s="444"/>
      <c r="C10" s="320">
        <v>0</v>
      </c>
      <c r="D10" s="88">
        <v>0</v>
      </c>
      <c r="E10" s="101">
        <f t="shared" si="0"/>
        <v>0</v>
      </c>
      <c r="F10" s="320">
        <v>0</v>
      </c>
      <c r="G10" s="320">
        <v>0</v>
      </c>
      <c r="H10" s="320">
        <v>0</v>
      </c>
      <c r="I10" s="320">
        <f t="shared" si="1"/>
        <v>0</v>
      </c>
      <c r="L10" s="331"/>
    </row>
    <row r="11" spans="1:12" ht="13.5" customHeight="1">
      <c r="A11" s="459" t="s">
        <v>315</v>
      </c>
      <c r="B11" s="444"/>
      <c r="C11" s="320">
        <v>0</v>
      </c>
      <c r="D11" s="88">
        <v>0</v>
      </c>
      <c r="E11" s="101">
        <f t="shared" si="0"/>
        <v>0</v>
      </c>
      <c r="F11" s="320">
        <v>0</v>
      </c>
      <c r="G11" s="320">
        <v>0</v>
      </c>
      <c r="H11" s="320">
        <v>0</v>
      </c>
      <c r="I11" s="320">
        <f t="shared" si="1"/>
        <v>0</v>
      </c>
      <c r="L11" s="331"/>
    </row>
    <row r="12" spans="1:12" ht="13.5" customHeight="1">
      <c r="A12" s="459" t="s">
        <v>316</v>
      </c>
      <c r="B12" s="444"/>
      <c r="C12" s="320">
        <v>0</v>
      </c>
      <c r="D12" s="88">
        <v>0</v>
      </c>
      <c r="E12" s="101">
        <f t="shared" si="0"/>
        <v>0</v>
      </c>
      <c r="F12" s="320">
        <v>0</v>
      </c>
      <c r="G12" s="320">
        <v>0</v>
      </c>
      <c r="H12" s="320">
        <v>0</v>
      </c>
      <c r="I12" s="320">
        <f t="shared" si="1"/>
        <v>0</v>
      </c>
      <c r="L12" s="331"/>
    </row>
    <row r="13" spans="1:12" ht="27" customHeight="1">
      <c r="A13" s="459" t="s">
        <v>317</v>
      </c>
      <c r="B13" s="444"/>
      <c r="C13" s="320">
        <v>135</v>
      </c>
      <c r="D13" s="88">
        <v>0.03989</v>
      </c>
      <c r="E13" s="101">
        <f t="shared" si="0"/>
        <v>0.4499998954781606</v>
      </c>
      <c r="F13" s="320">
        <v>16069.442882352942</v>
      </c>
      <c r="G13" s="320">
        <v>25177.213133333335</v>
      </c>
      <c r="H13" s="320">
        <v>11329.743278431373</v>
      </c>
      <c r="I13" s="320">
        <f t="shared" si="1"/>
        <v>8497.30745882353</v>
      </c>
      <c r="L13" s="331"/>
    </row>
    <row r="14" spans="1:12" ht="13.5" customHeight="1">
      <c r="A14" s="459" t="s">
        <v>318</v>
      </c>
      <c r="B14" s="444"/>
      <c r="C14" s="320">
        <v>0</v>
      </c>
      <c r="D14" s="88">
        <v>0</v>
      </c>
      <c r="E14" s="101">
        <f t="shared" si="0"/>
        <v>0</v>
      </c>
      <c r="F14" s="320">
        <v>0</v>
      </c>
      <c r="G14" s="320">
        <v>0</v>
      </c>
      <c r="H14" s="320">
        <v>0</v>
      </c>
      <c r="I14" s="320">
        <f t="shared" si="1"/>
        <v>0</v>
      </c>
      <c r="L14" s="331"/>
    </row>
    <row r="15" spans="1:12" ht="27.75" customHeight="1">
      <c r="A15" s="459" t="s">
        <v>319</v>
      </c>
      <c r="B15" s="444"/>
      <c r="C15" s="320">
        <v>124</v>
      </c>
      <c r="D15" s="88">
        <v>0.12131</v>
      </c>
      <c r="E15" s="101">
        <f t="shared" si="0"/>
        <v>0.4490083232254694</v>
      </c>
      <c r="F15" s="320">
        <v>23501.747529411765</v>
      </c>
      <c r="G15" s="320">
        <v>31619.54048627451</v>
      </c>
      <c r="H15" s="320">
        <v>14197.43685490196</v>
      </c>
      <c r="I15" s="320">
        <f t="shared" si="1"/>
        <v>10648.077641176471</v>
      </c>
      <c r="L15" s="331"/>
    </row>
    <row r="16" spans="1:12" ht="13.5" customHeight="1">
      <c r="A16" s="427" t="s">
        <v>320</v>
      </c>
      <c r="B16" s="444"/>
      <c r="C16" s="320">
        <v>98</v>
      </c>
      <c r="D16" s="88">
        <v>0.2775</v>
      </c>
      <c r="E16" s="101">
        <f t="shared" si="0"/>
        <v>0.4474897991463738</v>
      </c>
      <c r="F16" s="320">
        <v>25089.377235294116</v>
      </c>
      <c r="G16" s="320">
        <v>32307.554772549018</v>
      </c>
      <c r="H16" s="320">
        <v>14457.301196078432</v>
      </c>
      <c r="I16" s="320">
        <f t="shared" si="1"/>
        <v>10842.975897058823</v>
      </c>
      <c r="L16" s="331"/>
    </row>
    <row r="17" spans="1:12" ht="13.5" customHeight="1">
      <c r="A17" s="459" t="s">
        <v>321</v>
      </c>
      <c r="B17" s="444"/>
      <c r="C17" s="320">
        <v>97</v>
      </c>
      <c r="D17" s="88">
        <v>0.10727</v>
      </c>
      <c r="E17" s="101">
        <f t="shared" si="0"/>
        <v>0.44999982821403506</v>
      </c>
      <c r="F17" s="320">
        <v>18643.689898039214</v>
      </c>
      <c r="G17" s="320">
        <v>27400.718250980393</v>
      </c>
      <c r="H17" s="320">
        <v>12330.318505882353</v>
      </c>
      <c r="I17" s="320">
        <f t="shared" si="1"/>
        <v>9247.738879411765</v>
      </c>
      <c r="L17" s="331"/>
    </row>
    <row r="18" spans="1:12" ht="13.5" customHeight="1">
      <c r="A18" s="459" t="s">
        <v>322</v>
      </c>
      <c r="B18" s="444"/>
      <c r="C18" s="320">
        <v>17</v>
      </c>
      <c r="D18" s="245">
        <v>0.08828</v>
      </c>
      <c r="E18" s="101">
        <f t="shared" si="0"/>
        <v>0.4499999929793273</v>
      </c>
      <c r="F18" s="320">
        <v>2294.029917647059</v>
      </c>
      <c r="G18" s="328">
        <v>3993.807556862745</v>
      </c>
      <c r="H18" s="328">
        <v>1797.2133725490196</v>
      </c>
      <c r="I18" s="320">
        <f t="shared" si="1"/>
        <v>1347.9100294117648</v>
      </c>
      <c r="L18" s="331"/>
    </row>
    <row r="19" spans="1:12" ht="12.75" customHeight="1">
      <c r="A19" s="459" t="s">
        <v>323</v>
      </c>
      <c r="B19" s="442"/>
      <c r="C19" s="320">
        <v>208</v>
      </c>
      <c r="D19" s="245">
        <v>0.02175</v>
      </c>
      <c r="E19" s="101">
        <f t="shared" si="0"/>
        <v>0.44889513678028287</v>
      </c>
      <c r="F19" s="320">
        <v>45040.39776078431</v>
      </c>
      <c r="G19" s="328">
        <v>66719.03164313725</v>
      </c>
      <c r="H19" s="328">
        <v>29949.848835294117</v>
      </c>
      <c r="I19" s="320">
        <f t="shared" si="1"/>
        <v>22462.386626470587</v>
      </c>
      <c r="L19" s="331"/>
    </row>
    <row r="20" spans="1:12" ht="13.5" customHeight="1">
      <c r="A20" s="445" t="s">
        <v>300</v>
      </c>
      <c r="B20" s="536"/>
      <c r="C20" s="329">
        <f>SUM(C8:C19)</f>
        <v>2567</v>
      </c>
      <c r="D20" s="101">
        <f>IF(AND(ISNUMBER(G20),G20&lt;&gt;0),SUMPRODUCT(D8:D19,G8:G19)/G20,0)</f>
        <v>0.040010925986288665</v>
      </c>
      <c r="E20" s="101">
        <f t="shared" si="0"/>
        <v>0.4476509239541228</v>
      </c>
      <c r="F20" s="329">
        <f>SUM(F8:F19)</f>
        <v>389306.63468627445</v>
      </c>
      <c r="G20" s="329">
        <f>SUM(G8:G19)</f>
        <v>558571.940235294</v>
      </c>
      <c r="H20" s="329">
        <f>SUM(H8:H19)</f>
        <v>250045.24514117645</v>
      </c>
      <c r="I20" s="329">
        <f t="shared" si="1"/>
        <v>187533.93385588232</v>
      </c>
      <c r="L20" s="331"/>
    </row>
    <row r="21" spans="1:9" ht="13.5" customHeight="1">
      <c r="A21" s="433" t="s">
        <v>447</v>
      </c>
      <c r="B21" s="447"/>
      <c r="C21" s="320">
        <v>125</v>
      </c>
      <c r="D21" s="88">
        <v>0</v>
      </c>
      <c r="E21" s="101">
        <f t="shared" si="0"/>
        <v>0.44999561255944526</v>
      </c>
      <c r="F21" s="320">
        <v>11170.40982745098</v>
      </c>
      <c r="G21" s="320">
        <v>15972.77660392157</v>
      </c>
      <c r="H21" s="320">
        <v>7187.679392156862</v>
      </c>
      <c r="I21" s="320">
        <f t="shared" si="1"/>
        <v>5390.759544117647</v>
      </c>
    </row>
    <row r="22" spans="1:9" ht="13.5" customHeight="1">
      <c r="A22" s="534" t="s">
        <v>448</v>
      </c>
      <c r="B22" s="535"/>
      <c r="C22" s="320"/>
      <c r="D22" s="167"/>
      <c r="E22" s="167"/>
      <c r="F22" s="105"/>
      <c r="G22" s="320"/>
      <c r="H22" s="320"/>
      <c r="I22" s="320"/>
    </row>
    <row r="23" ht="13.5" customHeight="1">
      <c r="A23" s="183"/>
    </row>
    <row r="24" spans="1:8" ht="13.5" customHeight="1">
      <c r="A24" s="1"/>
      <c r="F24" s="326"/>
      <c r="G24" s="326"/>
      <c r="H24" s="326"/>
    </row>
    <row r="25" spans="1:8" ht="13.5" customHeight="1">
      <c r="A25" s="1"/>
      <c r="F25" s="326"/>
      <c r="G25" s="326"/>
      <c r="H25" s="326"/>
    </row>
    <row r="26" spans="1:10" s="243" customFormat="1" ht="19.5" customHeight="1">
      <c r="A26"/>
      <c r="B26"/>
      <c r="C26"/>
      <c r="D26"/>
      <c r="E26"/>
      <c r="F26" s="326"/>
      <c r="G26" s="326"/>
      <c r="H26" s="326"/>
      <c r="I26"/>
      <c r="J26"/>
    </row>
    <row r="27" spans="1:10" s="243" customFormat="1" ht="13.5" customHeight="1">
      <c r="A27"/>
      <c r="B27"/>
      <c r="C27"/>
      <c r="D27"/>
      <c r="E27"/>
      <c r="F27" s="326"/>
      <c r="G27" s="326"/>
      <c r="H27" s="326"/>
      <c r="I27"/>
      <c r="J27"/>
    </row>
    <row r="28" spans="1:10" s="243" customFormat="1" ht="12.75">
      <c r="A28"/>
      <c r="B28"/>
      <c r="C28"/>
      <c r="D28"/>
      <c r="E28"/>
      <c r="F28" s="326"/>
      <c r="G28" s="326"/>
      <c r="H28" s="326"/>
      <c r="I28"/>
      <c r="J28"/>
    </row>
    <row r="29" spans="1:10" s="23" customFormat="1" ht="13.5" customHeight="1">
      <c r="A29"/>
      <c r="B29"/>
      <c r="C29"/>
      <c r="D29"/>
      <c r="E29"/>
      <c r="F29"/>
      <c r="G29"/>
      <c r="H29"/>
      <c r="I29"/>
      <c r="J29"/>
    </row>
    <row r="30" spans="1:10" s="23" customFormat="1" ht="19.5" customHeight="1">
      <c r="A30"/>
      <c r="B30"/>
      <c r="C30"/>
      <c r="D30"/>
      <c r="E30"/>
      <c r="F30"/>
      <c r="G30"/>
      <c r="H30"/>
      <c r="I30"/>
      <c r="J30"/>
    </row>
    <row r="31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27" customHeight="1"/>
    <row r="47" ht="13.5" customHeight="1"/>
    <row r="48" ht="13.5" customHeight="1"/>
    <row r="49" spans="1:10" s="247" customFormat="1" ht="13.5" customHeight="1">
      <c r="A49"/>
      <c r="B49"/>
      <c r="C49"/>
      <c r="D49"/>
      <c r="E49"/>
      <c r="F49"/>
      <c r="G49"/>
      <c r="H49"/>
      <c r="I49"/>
      <c r="J49"/>
    </row>
    <row r="50" ht="13.5" customHeight="1"/>
    <row r="51" ht="13.5" customHeight="1"/>
    <row r="52" ht="13.5" customHeight="1"/>
    <row r="53" ht="13.5" customHeight="1"/>
    <row r="54" ht="13.5" customHeight="1"/>
    <row r="55" ht="13.5" customHeight="1"/>
  </sheetData>
  <sheetProtection/>
  <mergeCells count="22">
    <mergeCell ref="A15:B15"/>
    <mergeCell ref="A16:B16"/>
    <mergeCell ref="A21:B21"/>
    <mergeCell ref="A22:B22"/>
    <mergeCell ref="A17:B17"/>
    <mergeCell ref="A18:B18"/>
    <mergeCell ref="A19:B19"/>
    <mergeCell ref="A20:B20"/>
    <mergeCell ref="A13:B13"/>
    <mergeCell ref="A14:B14"/>
    <mergeCell ref="F6:F7"/>
    <mergeCell ref="G6:G7"/>
    <mergeCell ref="A9:B9"/>
    <mergeCell ref="A10:B10"/>
    <mergeCell ref="A11:B11"/>
    <mergeCell ref="A12:B12"/>
    <mergeCell ref="H6:I6"/>
    <mergeCell ref="A8:B8"/>
    <mergeCell ref="A6:B7"/>
    <mergeCell ref="C6:C7"/>
    <mergeCell ref="D6:D7"/>
    <mergeCell ref="E6:E7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view="pageBreakPreview" zoomScaleSheetLayoutView="100" zoomScalePageLayoutView="0" workbookViewId="0" topLeftCell="A1">
      <selection activeCell="A2" sqref="A2:E2"/>
    </sheetView>
  </sheetViews>
  <sheetFormatPr defaultColWidth="9.140625" defaultRowHeight="12.75"/>
  <cols>
    <col min="1" max="1" width="7.7109375" style="0" customWidth="1"/>
    <col min="2" max="2" width="36.28125" style="0" customWidth="1"/>
    <col min="3" max="3" width="18.8515625" style="0" bestFit="1" customWidth="1"/>
    <col min="4" max="4" width="16.57421875" style="0" customWidth="1"/>
    <col min="5" max="5" width="18.8515625" style="0" customWidth="1"/>
    <col min="6" max="6" width="16.7109375" style="0" customWidth="1"/>
    <col min="7" max="7" width="14.7109375" style="0" customWidth="1"/>
    <col min="8" max="8" width="11.7109375" style="0" customWidth="1"/>
    <col min="9" max="9" width="14.7109375" style="0" customWidth="1"/>
    <col min="11" max="11" width="11.00390625" style="0" bestFit="1" customWidth="1"/>
  </cols>
  <sheetData>
    <row r="1" spans="1:9" ht="12.75">
      <c r="A1" s="62" t="str">
        <f>'T.0.1'!B3</f>
        <v>Obj.1-2</v>
      </c>
      <c r="B1" s="63" t="str">
        <f>'T.0.1'!B7</f>
        <v>MAOBJ</v>
      </c>
      <c r="C1" s="64">
        <f>'T.0.1'!B6</f>
        <v>2007</v>
      </c>
      <c r="D1" s="49"/>
      <c r="E1" s="49"/>
      <c r="F1" s="49"/>
      <c r="G1" s="49"/>
      <c r="H1" s="49"/>
      <c r="I1" s="126"/>
    </row>
    <row r="2" spans="1:9" s="23" customFormat="1" ht="19.5" customHeight="1">
      <c r="A2" s="406" t="s">
        <v>441</v>
      </c>
      <c r="B2" s="408"/>
      <c r="C2" s="408"/>
      <c r="D2" s="408"/>
      <c r="E2" s="408"/>
      <c r="F2" s="8"/>
      <c r="G2" s="8"/>
      <c r="H2" s="8"/>
      <c r="I2" s="8"/>
    </row>
    <row r="3" spans="1:9" s="23" customFormat="1" ht="13.5" customHeight="1">
      <c r="A3" s="27"/>
      <c r="B3" s="8"/>
      <c r="C3" s="8"/>
      <c r="D3" s="8"/>
      <c r="E3" s="8"/>
      <c r="F3" s="8"/>
      <c r="G3" s="8"/>
      <c r="H3" s="8"/>
      <c r="I3" s="8"/>
    </row>
    <row r="4" spans="1:9" s="23" customFormat="1" ht="19.5" customHeight="1">
      <c r="A4" s="244" t="s">
        <v>449</v>
      </c>
      <c r="B4" s="8"/>
      <c r="C4" s="8"/>
      <c r="D4" s="8"/>
      <c r="E4" s="8"/>
      <c r="F4" s="8"/>
      <c r="G4" s="8"/>
      <c r="H4" s="8"/>
      <c r="I4" s="8"/>
    </row>
    <row r="5" spans="1:9" ht="13.5" customHeight="1">
      <c r="A5" s="8"/>
      <c r="B5" s="8"/>
      <c r="C5" s="8"/>
      <c r="D5" s="8"/>
      <c r="E5" s="8"/>
      <c r="F5" s="8"/>
      <c r="G5" s="8"/>
      <c r="H5" s="8"/>
      <c r="I5" s="8"/>
    </row>
    <row r="6" spans="1:9" ht="30" customHeight="1">
      <c r="A6" s="528" t="s">
        <v>450</v>
      </c>
      <c r="B6" s="529"/>
      <c r="C6" s="473" t="s">
        <v>444</v>
      </c>
      <c r="D6" s="473" t="s">
        <v>445</v>
      </c>
      <c r="E6" s="473" t="s">
        <v>446</v>
      </c>
      <c r="F6" s="533" t="s">
        <v>421</v>
      </c>
      <c r="G6" s="533" t="s">
        <v>329</v>
      </c>
      <c r="H6" s="500" t="s">
        <v>330</v>
      </c>
      <c r="I6" s="500"/>
    </row>
    <row r="7" spans="1:9" ht="36.75" customHeight="1">
      <c r="A7" s="530"/>
      <c r="B7" s="531"/>
      <c r="C7" s="532"/>
      <c r="D7" s="532"/>
      <c r="E7" s="532"/>
      <c r="F7" s="533"/>
      <c r="G7" s="533"/>
      <c r="H7" s="71" t="s">
        <v>308</v>
      </c>
      <c r="I7" s="71" t="s">
        <v>331</v>
      </c>
    </row>
    <row r="8" spans="1:9" ht="13.5" customHeight="1">
      <c r="A8" s="537" t="s">
        <v>451</v>
      </c>
      <c r="B8" s="538"/>
      <c r="C8" s="351">
        <v>902</v>
      </c>
      <c r="D8" s="88">
        <v>0.06218</v>
      </c>
      <c r="E8" s="101">
        <f>IF(AND(ISNUMBER(H8),ISNUMBER(G8),G8&lt;&gt;0),H8/G8,0)</f>
        <v>0.446702047182102</v>
      </c>
      <c r="F8" s="320">
        <v>239963.47205490197</v>
      </c>
      <c r="G8" s="320">
        <v>335076.2136862745</v>
      </c>
      <c r="H8" s="320">
        <v>149679.23061568628</v>
      </c>
      <c r="I8" s="320">
        <f>H8*0.75</f>
        <v>112259.4229617647</v>
      </c>
    </row>
    <row r="9" spans="1:9" ht="13.5" customHeight="1">
      <c r="A9" s="541" t="s">
        <v>452</v>
      </c>
      <c r="B9" s="81" t="s">
        <v>453</v>
      </c>
      <c r="C9" s="351">
        <v>75</v>
      </c>
      <c r="D9" s="88">
        <v>0.25435</v>
      </c>
      <c r="E9" s="101">
        <f aca="true" t="shared" si="0" ref="E9:E20">IF(AND(ISNUMBER(H9),ISNUMBER(G9),G9&lt;&gt;0),H9/G9,0)</f>
        <v>0.44863480395636485</v>
      </c>
      <c r="F9" s="320">
        <v>15914.54737254902</v>
      </c>
      <c r="G9" s="320">
        <v>22968.340980392157</v>
      </c>
      <c r="H9" s="320">
        <v>10304.397152941176</v>
      </c>
      <c r="I9" s="320">
        <f aca="true" t="shared" si="1" ref="I9:I20">H9*0.75</f>
        <v>7728.297864705882</v>
      </c>
    </row>
    <row r="10" spans="1:9" ht="13.5" customHeight="1">
      <c r="A10" s="542"/>
      <c r="B10" s="81" t="s">
        <v>454</v>
      </c>
      <c r="C10" s="351">
        <v>82</v>
      </c>
      <c r="D10" s="88">
        <v>0.30583</v>
      </c>
      <c r="E10" s="101">
        <f t="shared" si="0"/>
        <v>0.4495705712782481</v>
      </c>
      <c r="F10" s="320">
        <v>23624.91851372549</v>
      </c>
      <c r="G10" s="320">
        <v>30853.879784313725</v>
      </c>
      <c r="H10" s="320">
        <v>13870.996360784313</v>
      </c>
      <c r="I10" s="320">
        <f t="shared" si="1"/>
        <v>10403.247270588236</v>
      </c>
    </row>
    <row r="11" spans="1:9" ht="13.5" customHeight="1">
      <c r="A11" s="542"/>
      <c r="B11" s="81" t="s">
        <v>455</v>
      </c>
      <c r="C11" s="351">
        <v>123</v>
      </c>
      <c r="D11" s="88">
        <v>0.1461</v>
      </c>
      <c r="E11" s="101">
        <f t="shared" si="0"/>
        <v>0.44999998433353716</v>
      </c>
      <c r="F11" s="320">
        <v>23706.69356470588</v>
      </c>
      <c r="G11" s="320">
        <v>36909.11608235294</v>
      </c>
      <c r="H11" s="320">
        <v>16609.10165882353</v>
      </c>
      <c r="I11" s="320">
        <f t="shared" si="1"/>
        <v>12456.826244117647</v>
      </c>
    </row>
    <row r="12" spans="1:9" ht="13.5" customHeight="1">
      <c r="A12" s="542"/>
      <c r="B12" s="81" t="s">
        <v>456</v>
      </c>
      <c r="C12" s="351">
        <v>24</v>
      </c>
      <c r="D12" s="88">
        <v>0</v>
      </c>
      <c r="E12" s="101">
        <f t="shared" si="0"/>
        <v>0.4499999920917579</v>
      </c>
      <c r="F12" s="320">
        <v>6087.379160784314</v>
      </c>
      <c r="G12" s="320">
        <v>8851.524678431373</v>
      </c>
      <c r="H12" s="320">
        <v>3983.1860352941176</v>
      </c>
      <c r="I12" s="320">
        <f t="shared" si="1"/>
        <v>2987.389526470588</v>
      </c>
    </row>
    <row r="13" spans="1:9" ht="13.5" customHeight="1">
      <c r="A13" s="543"/>
      <c r="B13" s="81" t="s">
        <v>457</v>
      </c>
      <c r="C13" s="351">
        <v>598</v>
      </c>
      <c r="D13" s="88">
        <v>0.00714</v>
      </c>
      <c r="E13" s="101">
        <f t="shared" si="0"/>
        <v>0.44549686199300537</v>
      </c>
      <c r="F13" s="320">
        <v>170629.93344313724</v>
      </c>
      <c r="G13" s="320">
        <v>235493.3521607843</v>
      </c>
      <c r="H13" s="320">
        <v>104911.54940784314</v>
      </c>
      <c r="I13" s="320">
        <f t="shared" si="1"/>
        <v>78683.66205588235</v>
      </c>
    </row>
    <row r="14" spans="1:9" ht="13.5" customHeight="1">
      <c r="A14" s="459" t="s">
        <v>458</v>
      </c>
      <c r="B14" s="444"/>
      <c r="C14" s="351">
        <v>1479</v>
      </c>
      <c r="D14" s="88">
        <v>0</v>
      </c>
      <c r="E14" s="101">
        <f t="shared" si="0"/>
        <v>0.4490099319490833</v>
      </c>
      <c r="F14" s="320">
        <v>131800.10504313724</v>
      </c>
      <c r="G14" s="320">
        <v>195505.7581372549</v>
      </c>
      <c r="H14" s="320">
        <v>87784.02715686275</v>
      </c>
      <c r="I14" s="320">
        <f t="shared" si="1"/>
        <v>65838.02036764706</v>
      </c>
    </row>
    <row r="15" spans="1:9" ht="13.5" customHeight="1">
      <c r="A15" s="459" t="s">
        <v>459</v>
      </c>
      <c r="B15" s="444"/>
      <c r="C15" s="351">
        <v>0</v>
      </c>
      <c r="D15" s="88">
        <v>0</v>
      </c>
      <c r="E15" s="101">
        <f t="shared" si="0"/>
        <v>0</v>
      </c>
      <c r="F15" s="320">
        <v>0</v>
      </c>
      <c r="G15" s="320">
        <v>0</v>
      </c>
      <c r="H15" s="320">
        <v>0</v>
      </c>
      <c r="I15" s="320">
        <f t="shared" si="1"/>
        <v>0</v>
      </c>
    </row>
    <row r="16" spans="1:9" ht="13.5" customHeight="1">
      <c r="A16" s="459" t="s">
        <v>152</v>
      </c>
      <c r="B16" s="444"/>
      <c r="C16" s="351">
        <v>0</v>
      </c>
      <c r="D16" s="88">
        <v>0</v>
      </c>
      <c r="E16" s="101">
        <f t="shared" si="0"/>
        <v>0</v>
      </c>
      <c r="F16" s="320">
        <v>0</v>
      </c>
      <c r="G16" s="320">
        <v>0</v>
      </c>
      <c r="H16" s="320">
        <v>0</v>
      </c>
      <c r="I16" s="320">
        <f t="shared" si="1"/>
        <v>0</v>
      </c>
    </row>
    <row r="17" spans="1:9" ht="13.5" customHeight="1">
      <c r="A17" s="459" t="s">
        <v>460</v>
      </c>
      <c r="B17" s="444"/>
      <c r="C17" s="351">
        <v>8</v>
      </c>
      <c r="D17" s="88">
        <v>0</v>
      </c>
      <c r="E17" s="101">
        <f t="shared" si="0"/>
        <v>0.4499999891075604</v>
      </c>
      <c r="F17" s="320">
        <v>1231.3792549019608</v>
      </c>
      <c r="G17" s="320">
        <v>1818.1346235294118</v>
      </c>
      <c r="H17" s="320">
        <v>818.1605607843137</v>
      </c>
      <c r="I17" s="320">
        <f t="shared" si="1"/>
        <v>613.6204205882352</v>
      </c>
    </row>
    <row r="18" spans="1:9" ht="27" customHeight="1">
      <c r="A18" s="544" t="s">
        <v>461</v>
      </c>
      <c r="B18" s="544"/>
      <c r="C18" s="351">
        <v>0</v>
      </c>
      <c r="D18" s="88">
        <v>0</v>
      </c>
      <c r="E18" s="101">
        <f t="shared" si="0"/>
        <v>0</v>
      </c>
      <c r="F18" s="328">
        <v>0</v>
      </c>
      <c r="G18" s="328">
        <v>0</v>
      </c>
      <c r="H18" s="328">
        <v>0</v>
      </c>
      <c r="I18" s="320">
        <f t="shared" si="1"/>
        <v>0</v>
      </c>
    </row>
    <row r="19" spans="1:9" ht="27" customHeight="1">
      <c r="A19" s="544" t="s">
        <v>462</v>
      </c>
      <c r="B19" s="544"/>
      <c r="C19" s="351">
        <v>0</v>
      </c>
      <c r="D19" s="88">
        <v>0</v>
      </c>
      <c r="E19" s="101">
        <f t="shared" si="0"/>
        <v>0</v>
      </c>
      <c r="F19" s="328">
        <v>0</v>
      </c>
      <c r="G19" s="328">
        <v>0</v>
      </c>
      <c r="H19" s="328">
        <v>0</v>
      </c>
      <c r="I19" s="320">
        <f t="shared" si="1"/>
        <v>0</v>
      </c>
    </row>
    <row r="20" spans="1:9" ht="13.5" customHeight="1">
      <c r="A20" s="544" t="s">
        <v>463</v>
      </c>
      <c r="B20" s="544"/>
      <c r="C20" s="351">
        <v>178</v>
      </c>
      <c r="D20" s="88">
        <v>0</v>
      </c>
      <c r="E20" s="101">
        <f t="shared" si="0"/>
        <v>0.44948423954653066</v>
      </c>
      <c r="F20" s="328">
        <v>16311.678333333333</v>
      </c>
      <c r="G20" s="328">
        <v>26171.833788235293</v>
      </c>
      <c r="H20" s="328">
        <v>11763.826807843137</v>
      </c>
      <c r="I20" s="320">
        <f t="shared" si="1"/>
        <v>8822.870105882354</v>
      </c>
    </row>
    <row r="21" spans="1:9" s="249" customFormat="1" ht="13.5" customHeight="1">
      <c r="A21" s="539" t="s">
        <v>300</v>
      </c>
      <c r="B21" s="540"/>
      <c r="C21" s="352">
        <f>SUM(C8,C14,C20,C17)</f>
        <v>2567</v>
      </c>
      <c r="D21" s="101">
        <f>IF(AND(ISNUMBER(G21),G21&lt;&gt;0),SUMPRODUCT(D9:D20,G9:G20)/G21,0)</f>
        <v>0.040016123916721665</v>
      </c>
      <c r="E21" s="101">
        <f>IF(AND(ISNUMBER(H21),ISNUMBER(G21),G21&lt;&gt;0),H21/G21,0)</f>
        <v>0.44765092395412287</v>
      </c>
      <c r="F21" s="329">
        <f>SUM(F8,F14:F20)</f>
        <v>389306.6346862745</v>
      </c>
      <c r="G21" s="329">
        <f>SUM(G8,G14:G20)</f>
        <v>558571.940235294</v>
      </c>
      <c r="H21" s="329">
        <f>SUM(H8,H14:H20)</f>
        <v>250045.24514117648</v>
      </c>
      <c r="I21" s="329">
        <f>SUM(I8,I14:I20)</f>
        <v>187533.93385588235</v>
      </c>
    </row>
    <row r="22" spans="1:4" ht="13.5" customHeight="1">
      <c r="A22" s="183"/>
      <c r="D22" s="250"/>
    </row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</sheetData>
  <sheetProtection/>
  <mergeCells count="17">
    <mergeCell ref="A21:B21"/>
    <mergeCell ref="A9:A13"/>
    <mergeCell ref="A17:B17"/>
    <mergeCell ref="A18:B18"/>
    <mergeCell ref="A19:B19"/>
    <mergeCell ref="A20:B20"/>
    <mergeCell ref="A14:B14"/>
    <mergeCell ref="A15:B15"/>
    <mergeCell ref="A16:B16"/>
    <mergeCell ref="F6:F7"/>
    <mergeCell ref="G6:G7"/>
    <mergeCell ref="H6:I6"/>
    <mergeCell ref="A8:B8"/>
    <mergeCell ref="A6:B7"/>
    <mergeCell ref="C6:C7"/>
    <mergeCell ref="D6:D7"/>
    <mergeCell ref="E6:E7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view="pageBreakPreview" zoomScaleSheetLayoutView="100" zoomScalePageLayoutView="0" workbookViewId="0" topLeftCell="A1">
      <selection activeCell="G20" sqref="G20"/>
    </sheetView>
  </sheetViews>
  <sheetFormatPr defaultColWidth="9.140625" defaultRowHeight="12.75"/>
  <cols>
    <col min="1" max="1" width="8.7109375" style="0" customWidth="1"/>
    <col min="2" max="2" width="28.7109375" style="0" customWidth="1"/>
    <col min="3" max="3" width="18.7109375" style="0" customWidth="1"/>
    <col min="4" max="4" width="20.7109375" style="0" customWidth="1"/>
    <col min="5" max="5" width="14.28125" style="0" customWidth="1"/>
    <col min="6" max="6" width="13.7109375" style="0" customWidth="1"/>
    <col min="7" max="7" width="16.140625" style="0" customWidth="1"/>
    <col min="8" max="8" width="12.7109375" style="0" customWidth="1"/>
    <col min="9" max="9" width="18.7109375" style="0" customWidth="1"/>
  </cols>
  <sheetData>
    <row r="1" spans="1:9" ht="12.75">
      <c r="A1" s="62" t="str">
        <f>'T.0.1'!B3</f>
        <v>Obj.1-2</v>
      </c>
      <c r="B1" s="63" t="str">
        <f>'T.0.1'!B7</f>
        <v>MAOBJ</v>
      </c>
      <c r="C1" s="64">
        <f>'T.0.1'!B6</f>
        <v>2007</v>
      </c>
      <c r="D1" s="49"/>
      <c r="E1" s="49"/>
      <c r="F1" s="49"/>
      <c r="G1" s="49"/>
      <c r="H1" s="126"/>
      <c r="I1" s="49"/>
    </row>
    <row r="2" spans="1:8" s="23" customFormat="1" ht="19.5" customHeight="1">
      <c r="A2" s="406" t="s">
        <v>464</v>
      </c>
      <c r="B2" s="408"/>
      <c r="C2" s="408"/>
      <c r="D2" s="408"/>
      <c r="E2" s="408"/>
      <c r="F2" s="8"/>
      <c r="G2" s="8"/>
      <c r="H2" s="8"/>
    </row>
    <row r="3" spans="1:8" s="23" customFormat="1" ht="13.5" customHeight="1">
      <c r="A3" s="8"/>
      <c r="B3" s="8"/>
      <c r="C3" s="8"/>
      <c r="D3" s="8"/>
      <c r="E3" s="8"/>
      <c r="F3" s="8"/>
      <c r="G3" s="8"/>
      <c r="H3" s="8"/>
    </row>
    <row r="4" spans="1:8" s="23" customFormat="1" ht="19.5" customHeight="1">
      <c r="A4" s="27" t="s">
        <v>465</v>
      </c>
      <c r="B4" s="8"/>
      <c r="C4" s="8"/>
      <c r="D4" s="8"/>
      <c r="E4" s="8"/>
      <c r="F4" s="8"/>
      <c r="G4" s="8"/>
      <c r="H4" s="8"/>
    </row>
    <row r="5" spans="1:8" s="23" customFormat="1" ht="13.5" customHeight="1">
      <c r="A5" s="8"/>
      <c r="B5" s="8"/>
      <c r="C5" s="8"/>
      <c r="D5" s="8"/>
      <c r="E5" s="8"/>
      <c r="F5" s="8"/>
      <c r="G5" s="8"/>
      <c r="H5" s="8"/>
    </row>
    <row r="6" spans="1:9" s="23" customFormat="1" ht="27" customHeight="1">
      <c r="A6" s="509" t="s">
        <v>303</v>
      </c>
      <c r="B6" s="522"/>
      <c r="C6" s="533" t="s">
        <v>466</v>
      </c>
      <c r="D6" s="533" t="s">
        <v>467</v>
      </c>
      <c r="E6" s="485" t="s">
        <v>468</v>
      </c>
      <c r="F6" s="486"/>
      <c r="G6" s="486"/>
      <c r="H6" s="447"/>
      <c r="I6"/>
    </row>
    <row r="7" spans="1:8" s="23" customFormat="1" ht="54" customHeight="1">
      <c r="A7" s="511"/>
      <c r="B7" s="523"/>
      <c r="C7" s="533"/>
      <c r="D7" s="533"/>
      <c r="E7" s="161" t="s">
        <v>469</v>
      </c>
      <c r="F7" s="132" t="s">
        <v>470</v>
      </c>
      <c r="G7" s="71" t="s">
        <v>471</v>
      </c>
      <c r="H7" s="71" t="s">
        <v>472</v>
      </c>
    </row>
    <row r="8" spans="1:8" ht="13.5" customHeight="1">
      <c r="A8" s="459" t="s">
        <v>312</v>
      </c>
      <c r="B8" s="444"/>
      <c r="C8" s="320">
        <v>119</v>
      </c>
      <c r="D8" s="329">
        <f>IF(AND(ISNUMBER(G8),ISNUMBER(C8),C8&lt;&gt;0),G8/C8*1000,0)</f>
        <v>27776.74941506014</v>
      </c>
      <c r="E8" s="353">
        <v>3305.433180392157</v>
      </c>
      <c r="F8" s="354">
        <v>0</v>
      </c>
      <c r="G8" s="338">
        <f>SUM(E8:F8)</f>
        <v>3305.433180392157</v>
      </c>
      <c r="H8" s="354">
        <f>E8*0.75</f>
        <v>2479.074885294118</v>
      </c>
    </row>
    <row r="9" spans="1:8" ht="13.5" customHeight="1">
      <c r="A9" s="459" t="s">
        <v>313</v>
      </c>
      <c r="B9" s="444"/>
      <c r="C9" s="320">
        <v>68</v>
      </c>
      <c r="D9" s="329">
        <f aca="true" t="shared" si="0" ref="D9:D19">IF(AND(ISNUMBER(G9),ISNUMBER(C9),C9&lt;&gt;0),G9/C9*1000,0)</f>
        <v>27503.90513264129</v>
      </c>
      <c r="E9" s="353">
        <v>1870.2655490196078</v>
      </c>
      <c r="F9" s="354">
        <v>0</v>
      </c>
      <c r="G9" s="338">
        <f aca="true" t="shared" si="1" ref="G9:G19">SUM(E9:F9)</f>
        <v>1870.2655490196078</v>
      </c>
      <c r="H9" s="354">
        <f aca="true" t="shared" si="2" ref="H9:H19">E9*0.75</f>
        <v>1402.6991617647059</v>
      </c>
    </row>
    <row r="10" spans="1:8" ht="13.5" customHeight="1">
      <c r="A10" s="459" t="s">
        <v>314</v>
      </c>
      <c r="B10" s="444"/>
      <c r="C10" s="320">
        <v>0</v>
      </c>
      <c r="D10" s="329">
        <f t="shared" si="0"/>
        <v>0</v>
      </c>
      <c r="E10" s="353">
        <v>0</v>
      </c>
      <c r="F10" s="354">
        <v>0</v>
      </c>
      <c r="G10" s="338">
        <f t="shared" si="1"/>
        <v>0</v>
      </c>
      <c r="H10" s="354">
        <f t="shared" si="2"/>
        <v>0</v>
      </c>
    </row>
    <row r="11" spans="1:8" ht="13.5" customHeight="1">
      <c r="A11" s="459" t="s">
        <v>315</v>
      </c>
      <c r="B11" s="444"/>
      <c r="C11" s="320">
        <v>0</v>
      </c>
      <c r="D11" s="329">
        <f t="shared" si="0"/>
        <v>0</v>
      </c>
      <c r="E11" s="353">
        <v>0</v>
      </c>
      <c r="F11" s="354">
        <v>0</v>
      </c>
      <c r="G11" s="338">
        <f t="shared" si="1"/>
        <v>0</v>
      </c>
      <c r="H11" s="354">
        <f t="shared" si="2"/>
        <v>0</v>
      </c>
    </row>
    <row r="12" spans="1:8" ht="13.5" customHeight="1">
      <c r="A12" s="459" t="s">
        <v>316</v>
      </c>
      <c r="B12" s="444"/>
      <c r="C12" s="320">
        <v>0</v>
      </c>
      <c r="D12" s="329">
        <f t="shared" si="0"/>
        <v>0</v>
      </c>
      <c r="E12" s="353">
        <v>0</v>
      </c>
      <c r="F12" s="354">
        <v>0</v>
      </c>
      <c r="G12" s="338">
        <f t="shared" si="1"/>
        <v>0</v>
      </c>
      <c r="H12" s="354">
        <f t="shared" si="2"/>
        <v>0</v>
      </c>
    </row>
    <row r="13" spans="1:8" ht="13.5" customHeight="1">
      <c r="A13" s="459" t="s">
        <v>317</v>
      </c>
      <c r="B13" s="444"/>
      <c r="C13" s="320">
        <v>11</v>
      </c>
      <c r="D13" s="329">
        <f t="shared" si="0"/>
        <v>28431.64028520499</v>
      </c>
      <c r="E13" s="353">
        <v>312.7480431372549</v>
      </c>
      <c r="F13" s="354">
        <v>0</v>
      </c>
      <c r="G13" s="338">
        <f t="shared" si="1"/>
        <v>312.7480431372549</v>
      </c>
      <c r="H13" s="354">
        <f t="shared" si="2"/>
        <v>234.5610323529412</v>
      </c>
    </row>
    <row r="14" spans="1:8" ht="13.5" customHeight="1">
      <c r="A14" s="459" t="s">
        <v>318</v>
      </c>
      <c r="B14" s="444"/>
      <c r="C14" s="320">
        <v>0</v>
      </c>
      <c r="D14" s="329">
        <f t="shared" si="0"/>
        <v>0</v>
      </c>
      <c r="E14" s="353">
        <v>0</v>
      </c>
      <c r="F14" s="354">
        <v>0</v>
      </c>
      <c r="G14" s="338">
        <f t="shared" si="1"/>
        <v>0</v>
      </c>
      <c r="H14" s="354">
        <f t="shared" si="2"/>
        <v>0</v>
      </c>
    </row>
    <row r="15" spans="1:8" ht="13.5" customHeight="1">
      <c r="A15" s="459" t="s">
        <v>319</v>
      </c>
      <c r="B15" s="444"/>
      <c r="C15" s="320">
        <v>18</v>
      </c>
      <c r="D15" s="329">
        <f t="shared" si="0"/>
        <v>26417.64008714597</v>
      </c>
      <c r="E15" s="353">
        <v>475.51752156862744</v>
      </c>
      <c r="F15" s="354">
        <v>0</v>
      </c>
      <c r="G15" s="338">
        <f t="shared" si="1"/>
        <v>475.51752156862744</v>
      </c>
      <c r="H15" s="354">
        <f t="shared" si="2"/>
        <v>356.6381411764706</v>
      </c>
    </row>
    <row r="16" spans="1:8" ht="13.5" customHeight="1">
      <c r="A16" s="459" t="s">
        <v>320</v>
      </c>
      <c r="B16" s="444"/>
      <c r="C16" s="320">
        <v>6</v>
      </c>
      <c r="D16" s="329">
        <f t="shared" si="0"/>
        <v>30291.24183006536</v>
      </c>
      <c r="E16" s="353">
        <v>181.74745098039216</v>
      </c>
      <c r="F16" s="354">
        <v>0</v>
      </c>
      <c r="G16" s="338">
        <f t="shared" si="1"/>
        <v>181.74745098039216</v>
      </c>
      <c r="H16" s="354">
        <f t="shared" si="2"/>
        <v>136.31058823529412</v>
      </c>
    </row>
    <row r="17" spans="1:8" ht="13.5" customHeight="1">
      <c r="A17" s="459" t="s">
        <v>321</v>
      </c>
      <c r="B17" s="444"/>
      <c r="C17" s="320">
        <v>6</v>
      </c>
      <c r="D17" s="329">
        <f t="shared" si="0"/>
        <v>28232.48366013072</v>
      </c>
      <c r="E17" s="353">
        <v>169.39490196078432</v>
      </c>
      <c r="F17" s="354">
        <v>0</v>
      </c>
      <c r="G17" s="338">
        <f t="shared" si="1"/>
        <v>169.39490196078432</v>
      </c>
      <c r="H17" s="354">
        <f t="shared" si="2"/>
        <v>127.04617647058825</v>
      </c>
    </row>
    <row r="18" spans="1:8" ht="13.5" customHeight="1">
      <c r="A18" s="459" t="s">
        <v>322</v>
      </c>
      <c r="B18" s="444"/>
      <c r="C18" s="320">
        <v>24</v>
      </c>
      <c r="D18" s="329">
        <f t="shared" si="0"/>
        <v>26170.91176470588</v>
      </c>
      <c r="E18" s="353">
        <v>628.1018823529412</v>
      </c>
      <c r="F18" s="354">
        <v>0</v>
      </c>
      <c r="G18" s="338">
        <f t="shared" si="1"/>
        <v>628.1018823529412</v>
      </c>
      <c r="H18" s="354">
        <f t="shared" si="2"/>
        <v>471.0764117647059</v>
      </c>
    </row>
    <row r="19" spans="1:8" ht="13.5" customHeight="1">
      <c r="A19" s="459" t="s">
        <v>323</v>
      </c>
      <c r="B19" s="442"/>
      <c r="C19" s="320">
        <v>28</v>
      </c>
      <c r="D19" s="329">
        <f t="shared" si="0"/>
        <v>27564.00994397759</v>
      </c>
      <c r="E19" s="353">
        <v>771.7922784313726</v>
      </c>
      <c r="F19" s="354">
        <v>0</v>
      </c>
      <c r="G19" s="338">
        <f t="shared" si="1"/>
        <v>771.7922784313726</v>
      </c>
      <c r="H19" s="354">
        <f t="shared" si="2"/>
        <v>578.8442088235295</v>
      </c>
    </row>
    <row r="20" spans="1:8" s="253" customFormat="1" ht="12.75">
      <c r="A20" s="443" t="s">
        <v>300</v>
      </c>
      <c r="B20" s="442"/>
      <c r="C20" s="329">
        <f>SUM(C8:C19)</f>
        <v>280</v>
      </c>
      <c r="D20" s="329">
        <f>IF(AND(ISNUMBER(G20),ISNUMBER(C20),C20&lt;&gt;0),G20/C20*1000,0)</f>
        <v>27553.57431372549</v>
      </c>
      <c r="E20" s="355">
        <f>SUM(E8:E19)</f>
        <v>7715.000807843137</v>
      </c>
      <c r="F20" s="338">
        <f>SUM(F8:F19)</f>
        <v>0</v>
      </c>
      <c r="G20" s="338">
        <f>SUM(G8:G19)</f>
        <v>7715.000807843137</v>
      </c>
      <c r="H20" s="338">
        <f>SUM(H8:H19)</f>
        <v>5786.250605882353</v>
      </c>
    </row>
    <row r="21" spans="1:8" s="253" customFormat="1" ht="13.5" customHeight="1">
      <c r="A21" s="534" t="s">
        <v>473</v>
      </c>
      <c r="B21" s="535"/>
      <c r="C21" s="356"/>
      <c r="D21" s="357"/>
      <c r="E21" s="357"/>
      <c r="F21" s="357"/>
      <c r="G21" s="356"/>
      <c r="H21" s="356"/>
    </row>
    <row r="22" s="253" customFormat="1" ht="13.5" customHeight="1">
      <c r="A22" s="254"/>
    </row>
    <row r="23" s="253" customFormat="1" ht="13.5" customHeight="1">
      <c r="A23" s="254"/>
    </row>
    <row r="24" spans="1:2" ht="12.75">
      <c r="A24" s="246"/>
      <c r="B24" s="246"/>
    </row>
    <row r="25" spans="1:9" s="23" customFormat="1" ht="12.75" customHeight="1">
      <c r="A25"/>
      <c r="B25"/>
      <c r="C25"/>
      <c r="D25"/>
      <c r="E25"/>
      <c r="F25"/>
      <c r="G25"/>
      <c r="H25"/>
      <c r="I25"/>
    </row>
    <row r="26" spans="1:9" s="23" customFormat="1" ht="12.75" customHeight="1">
      <c r="A26"/>
      <c r="B26"/>
      <c r="C26"/>
      <c r="D26"/>
      <c r="E26"/>
      <c r="F26"/>
      <c r="G26"/>
      <c r="H26"/>
      <c r="I26"/>
    </row>
    <row r="27" spans="1:9" s="23" customFormat="1" ht="12.75" customHeight="1">
      <c r="A27"/>
      <c r="B27"/>
      <c r="C27"/>
      <c r="D27"/>
      <c r="E27"/>
      <c r="F27"/>
      <c r="G27"/>
      <c r="H27"/>
      <c r="I27"/>
    </row>
    <row r="28" spans="1:9" s="23" customFormat="1" ht="12.75" customHeight="1">
      <c r="A28"/>
      <c r="B28"/>
      <c r="C28"/>
      <c r="D28"/>
      <c r="E28"/>
      <c r="F28"/>
      <c r="G28"/>
      <c r="H28"/>
      <c r="I28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3.5" customHeight="1"/>
    <row r="40" ht="13.5" customHeight="1"/>
    <row r="41" ht="13.5" customHeight="1"/>
    <row r="42" ht="13.5" customHeight="1"/>
    <row r="43" ht="12.7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18">
    <mergeCell ref="A20:B20"/>
    <mergeCell ref="A21:B21"/>
    <mergeCell ref="A16:B16"/>
    <mergeCell ref="A17:B17"/>
    <mergeCell ref="A18:B18"/>
    <mergeCell ref="A19:B19"/>
    <mergeCell ref="A14:B14"/>
    <mergeCell ref="A15:B15"/>
    <mergeCell ref="A6:B7"/>
    <mergeCell ref="C6:C7"/>
    <mergeCell ref="A10:B10"/>
    <mergeCell ref="A11:B11"/>
    <mergeCell ref="A12:B12"/>
    <mergeCell ref="A13:B13"/>
    <mergeCell ref="D6:D7"/>
    <mergeCell ref="E6:H6"/>
    <mergeCell ref="A8:B8"/>
    <mergeCell ref="A9:B9"/>
  </mergeCell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view="pageBreakPreview" zoomScaleSheetLayoutView="100" zoomScalePageLayoutView="0" workbookViewId="0" topLeftCell="A1">
      <selection activeCell="D4" sqref="D4"/>
    </sheetView>
  </sheetViews>
  <sheetFormatPr defaultColWidth="9.140625" defaultRowHeight="12.75"/>
  <cols>
    <col min="1" max="1" width="32.7109375" style="0" customWidth="1"/>
    <col min="2" max="2" width="16.00390625" style="0" customWidth="1"/>
    <col min="3" max="5" width="17.421875" style="0" customWidth="1"/>
    <col min="6" max="6" width="15.7109375" style="0" customWidth="1"/>
  </cols>
  <sheetData>
    <row r="1" spans="1:6" ht="12.75">
      <c r="A1" s="62" t="str">
        <f>'T.0.1'!B3</f>
        <v>Obj.1-2</v>
      </c>
      <c r="B1" s="63" t="str">
        <f>'T.0.1'!B7</f>
        <v>MAOBJ</v>
      </c>
      <c r="C1" s="64">
        <f>'T.0.1'!B6</f>
        <v>2007</v>
      </c>
      <c r="F1" s="126"/>
    </row>
    <row r="2" ht="19.5" customHeight="1">
      <c r="A2" s="255" t="s">
        <v>464</v>
      </c>
    </row>
    <row r="3" ht="13.5" customHeight="1"/>
    <row r="4" spans="1:2" ht="19.5" customHeight="1">
      <c r="A4" s="409" t="s">
        <v>474</v>
      </c>
      <c r="B4" s="410"/>
    </row>
    <row r="5" ht="13.5" customHeight="1"/>
    <row r="6" spans="1:6" ht="18" customHeight="1">
      <c r="A6" s="256"/>
      <c r="B6" s="257" t="s">
        <v>475</v>
      </c>
      <c r="C6" s="257" t="s">
        <v>476</v>
      </c>
      <c r="D6" s="257" t="s">
        <v>477</v>
      </c>
      <c r="E6" s="257" t="s">
        <v>478</v>
      </c>
      <c r="F6" s="258" t="s">
        <v>479</v>
      </c>
    </row>
    <row r="7" spans="1:6" ht="15.75" customHeight="1">
      <c r="A7" s="256" t="s">
        <v>466</v>
      </c>
      <c r="B7" s="85">
        <v>47</v>
      </c>
      <c r="C7" s="85">
        <v>178</v>
      </c>
      <c r="D7" s="85">
        <v>36</v>
      </c>
      <c r="E7" s="85">
        <v>19</v>
      </c>
      <c r="F7" s="91">
        <v>280</v>
      </c>
    </row>
    <row r="23" ht="12.75">
      <c r="A23" s="183"/>
    </row>
    <row r="24" ht="12.75">
      <c r="A24" s="183"/>
    </row>
    <row r="25" ht="12.75">
      <c r="A25" s="183"/>
    </row>
    <row r="26" ht="12.75">
      <c r="A26" s="183"/>
    </row>
    <row r="27" ht="12.75">
      <c r="A27" s="183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view="pageBreakPreview" zoomScale="98" zoomScaleSheetLayoutView="98" zoomScalePageLayoutView="0" workbookViewId="0" topLeftCell="A1">
      <selection activeCell="I10" sqref="I10"/>
    </sheetView>
  </sheetViews>
  <sheetFormatPr defaultColWidth="9.140625" defaultRowHeight="12.75"/>
  <cols>
    <col min="1" max="1" width="56.7109375" style="0" customWidth="1"/>
    <col min="2" max="2" width="14.00390625" style="0" customWidth="1"/>
    <col min="3" max="3" width="12.00390625" style="0" customWidth="1"/>
    <col min="4" max="4" width="13.28125" style="0" customWidth="1"/>
    <col min="5" max="5" width="9.7109375" style="0" customWidth="1"/>
    <col min="6" max="6" width="12.8515625" style="0" customWidth="1"/>
    <col min="7" max="7" width="15.28125" style="0" customWidth="1"/>
    <col min="8" max="8" width="18.421875" style="0" customWidth="1"/>
    <col min="9" max="11" width="13.28125" style="0" customWidth="1"/>
  </cols>
  <sheetData>
    <row r="1" spans="1:12" ht="12.75">
      <c r="A1" s="62" t="str">
        <f>'T.0.1'!B3</f>
        <v>Obj.1-2</v>
      </c>
      <c r="B1" s="63" t="str">
        <f>'T.0.1'!B7</f>
        <v>MAOBJ</v>
      </c>
      <c r="C1" s="64">
        <f>'T.0.1'!B6</f>
        <v>2007</v>
      </c>
      <c r="D1" s="49"/>
      <c r="E1" s="49"/>
      <c r="F1" s="49"/>
      <c r="G1" s="49"/>
      <c r="H1" s="49"/>
      <c r="I1" s="49"/>
      <c r="J1" s="126"/>
      <c r="K1" s="49"/>
      <c r="L1" s="49"/>
    </row>
    <row r="2" spans="1:11" s="251" customFormat="1" ht="19.5" customHeight="1">
      <c r="A2" s="406" t="s">
        <v>226</v>
      </c>
      <c r="B2" s="230"/>
      <c r="C2" s="27"/>
      <c r="D2" s="27"/>
      <c r="E2" s="259"/>
      <c r="F2" s="27"/>
      <c r="G2" s="27"/>
      <c r="H2" s="27"/>
      <c r="I2" s="27"/>
      <c r="J2" s="27"/>
      <c r="K2" s="27"/>
    </row>
    <row r="3" spans="1:11" s="251" customFormat="1" ht="13.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s="23" customFormat="1" ht="31.5" customHeight="1">
      <c r="A4" s="438" t="s">
        <v>480</v>
      </c>
      <c r="B4" s="438" t="s">
        <v>328</v>
      </c>
      <c r="C4" s="473" t="s">
        <v>481</v>
      </c>
      <c r="D4" s="473" t="s">
        <v>482</v>
      </c>
      <c r="E4" s="485" t="s">
        <v>483</v>
      </c>
      <c r="F4" s="486"/>
      <c r="G4" s="447"/>
      <c r="H4" s="484" t="s">
        <v>329</v>
      </c>
      <c r="I4" s="500" t="s">
        <v>330</v>
      </c>
      <c r="J4" s="500"/>
      <c r="K4"/>
    </row>
    <row r="5" spans="1:10" ht="31.5" customHeight="1">
      <c r="A5" s="440"/>
      <c r="B5" s="440"/>
      <c r="C5" s="532"/>
      <c r="D5" s="532"/>
      <c r="E5" s="69" t="s">
        <v>484</v>
      </c>
      <c r="F5" s="69" t="s">
        <v>485</v>
      </c>
      <c r="G5" s="69" t="s">
        <v>308</v>
      </c>
      <c r="H5" s="484"/>
      <c r="I5" s="71" t="s">
        <v>308</v>
      </c>
      <c r="J5" s="71" t="s">
        <v>331</v>
      </c>
    </row>
    <row r="6" spans="1:10" ht="13.5" customHeight="1">
      <c r="A6" s="248" t="s">
        <v>486</v>
      </c>
      <c r="B6" s="320">
        <v>7</v>
      </c>
      <c r="C6" s="328" t="s">
        <v>20</v>
      </c>
      <c r="D6" s="328" t="s">
        <v>20</v>
      </c>
      <c r="E6" s="328" t="s">
        <v>20</v>
      </c>
      <c r="F6" s="328">
        <v>76.84329803921568</v>
      </c>
      <c r="G6" s="358">
        <f>+F6</f>
        <v>76.84329803921568</v>
      </c>
      <c r="H6" s="328">
        <v>1286.7931607843136</v>
      </c>
      <c r="I6" s="328">
        <v>1174.584419607843</v>
      </c>
      <c r="J6" s="328">
        <f>I6*0.75</f>
        <v>880.9383147058822</v>
      </c>
    </row>
    <row r="7" spans="1:10" ht="54" customHeight="1">
      <c r="A7" s="260" t="s">
        <v>487</v>
      </c>
      <c r="B7" s="359">
        <v>22</v>
      </c>
      <c r="C7" s="328" t="s">
        <v>20</v>
      </c>
      <c r="D7" s="328" t="s">
        <v>20</v>
      </c>
      <c r="E7" s="360" t="s">
        <v>20</v>
      </c>
      <c r="F7" s="328">
        <v>253.5055725490196</v>
      </c>
      <c r="G7" s="358">
        <f>F7</f>
        <v>253.5055725490196</v>
      </c>
      <c r="H7" s="328">
        <v>2318.3170666666665</v>
      </c>
      <c r="I7" s="328">
        <v>2095.9385490196078</v>
      </c>
      <c r="J7" s="328">
        <f>I7*0.75</f>
        <v>1571.953911764706</v>
      </c>
    </row>
    <row r="8" spans="1:10" ht="29.25" customHeight="1">
      <c r="A8" s="260" t="s">
        <v>488</v>
      </c>
      <c r="B8" s="359">
        <v>9</v>
      </c>
      <c r="C8" s="328" t="s">
        <v>20</v>
      </c>
      <c r="D8" s="328" t="s">
        <v>20</v>
      </c>
      <c r="E8" s="359" t="s">
        <v>20</v>
      </c>
      <c r="F8" s="328">
        <v>168.23573333333334</v>
      </c>
      <c r="G8" s="358">
        <f>F8</f>
        <v>168.23573333333334</v>
      </c>
      <c r="H8" s="328">
        <v>1909.469337254902</v>
      </c>
      <c r="I8" s="328">
        <v>1792.6451725490197</v>
      </c>
      <c r="J8" s="328">
        <f>I8*0.75</f>
        <v>1344.4838794117647</v>
      </c>
    </row>
    <row r="9" spans="1:10" ht="38.25">
      <c r="A9" s="260" t="s">
        <v>489</v>
      </c>
      <c r="B9" s="359">
        <v>0</v>
      </c>
      <c r="C9" s="328">
        <v>0</v>
      </c>
      <c r="D9" s="328">
        <v>0</v>
      </c>
      <c r="E9" s="360">
        <v>0</v>
      </c>
      <c r="F9" s="328">
        <v>0</v>
      </c>
      <c r="G9" s="358">
        <f>F9</f>
        <v>0</v>
      </c>
      <c r="H9" s="328">
        <v>0</v>
      </c>
      <c r="I9" s="328">
        <v>0</v>
      </c>
      <c r="J9" s="328">
        <f>I9*0.75</f>
        <v>0</v>
      </c>
    </row>
    <row r="10" spans="1:10" s="246" customFormat="1" ht="13.5" customHeight="1">
      <c r="A10" s="261" t="s">
        <v>300</v>
      </c>
      <c r="B10" s="338">
        <f>SUM(B6:B9)</f>
        <v>38</v>
      </c>
      <c r="C10" s="329" t="s">
        <v>20</v>
      </c>
      <c r="D10" s="329" t="s">
        <v>20</v>
      </c>
      <c r="E10" s="329" t="s">
        <v>20</v>
      </c>
      <c r="F10" s="358">
        <f>F6+F7+F8+F9</f>
        <v>498.5846039215686</v>
      </c>
      <c r="G10" s="358">
        <f>G6+G7+G8+G9</f>
        <v>498.5846039215686</v>
      </c>
      <c r="H10" s="329">
        <f>SUM(H6:H9)</f>
        <v>5514.579564705882</v>
      </c>
      <c r="I10" s="329">
        <f>SUM(I6:I9)</f>
        <v>5063.16814117647</v>
      </c>
      <c r="J10" s="329">
        <f>SUM(J6:J9)</f>
        <v>3797.376105882353</v>
      </c>
    </row>
    <row r="11" spans="1:10" s="246" customFormat="1" ht="13.5" customHeight="1">
      <c r="A11" s="238" t="s">
        <v>473</v>
      </c>
      <c r="B11" s="361"/>
      <c r="C11" s="105"/>
      <c r="D11" s="105"/>
      <c r="E11" s="105"/>
      <c r="F11" s="105"/>
      <c r="G11" s="105"/>
      <c r="H11" s="320"/>
      <c r="I11" s="320"/>
      <c r="J11" s="320"/>
    </row>
    <row r="12" spans="1:2" s="246" customFormat="1" ht="13.5" customHeight="1">
      <c r="A12" s="253"/>
      <c r="B12" s="253"/>
    </row>
    <row r="13" spans="1:13" s="246" customFormat="1" ht="13.5" customHeight="1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s="246" customFormat="1" ht="13.5" customHeight="1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s="262" customFormat="1" ht="19.5" customHeight="1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3" s="262" customFormat="1" ht="13.5" customHeight="1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s="262" customFormat="1" ht="19.5" customHeight="1">
      <c r="A17"/>
      <c r="B17"/>
      <c r="C17"/>
      <c r="D17"/>
      <c r="E17"/>
      <c r="F17"/>
      <c r="G17"/>
      <c r="H17"/>
      <c r="I17"/>
      <c r="J17"/>
      <c r="K17"/>
      <c r="L17"/>
      <c r="M17"/>
    </row>
    <row r="18" ht="13.5" customHeight="1"/>
    <row r="19" ht="31.5" customHeight="1"/>
    <row r="20" ht="31.5" customHeight="1"/>
    <row r="21" ht="13.5" customHeight="1"/>
    <row r="22" ht="54" customHeight="1"/>
    <row r="23" ht="27" customHeight="1"/>
    <row r="24" ht="40.5" customHeight="1"/>
    <row r="25" ht="13.5" customHeight="1"/>
    <row r="26" spans="1:13" s="246" customFormat="1" ht="13.5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s="253" customFormat="1" ht="13.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ht="13.5" customHeight="1"/>
    <row r="29" ht="13.5" customHeight="1"/>
    <row r="30" ht="13.5" customHeight="1"/>
    <row r="31" ht="13.5" customHeight="1"/>
    <row r="32" ht="13.5" customHeight="1"/>
  </sheetData>
  <sheetProtection/>
  <mergeCells count="7">
    <mergeCell ref="E4:G4"/>
    <mergeCell ref="H4:H5"/>
    <mergeCell ref="I4:J4"/>
    <mergeCell ref="A4:A5"/>
    <mergeCell ref="B4:B5"/>
    <mergeCell ref="C4:C5"/>
    <mergeCell ref="D4:D5"/>
  </mergeCell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view="pageBreakPreview" zoomScaleSheetLayoutView="100" zoomScalePageLayoutView="0" workbookViewId="0" topLeftCell="A1">
      <selection activeCell="G24" sqref="G24"/>
    </sheetView>
  </sheetViews>
  <sheetFormatPr defaultColWidth="9.140625" defaultRowHeight="12.75"/>
  <cols>
    <col min="1" max="1" width="30.140625" style="0" customWidth="1"/>
    <col min="2" max="2" width="14.7109375" style="0" customWidth="1"/>
    <col min="3" max="3" width="16.140625" style="0" customWidth="1"/>
    <col min="4" max="4" width="14.7109375" style="0" customWidth="1"/>
    <col min="5" max="5" width="16.00390625" style="0" customWidth="1"/>
    <col min="6" max="6" width="16.7109375" style="0" customWidth="1"/>
    <col min="7" max="7" width="14.7109375" style="0" customWidth="1"/>
    <col min="8" max="8" width="13.00390625" style="0" customWidth="1"/>
    <col min="9" max="9" width="6.57421875" style="0" customWidth="1"/>
    <col min="10" max="10" width="26.28125" style="0" customWidth="1"/>
    <col min="11" max="11" width="13.7109375" style="0" customWidth="1"/>
  </cols>
  <sheetData>
    <row r="1" spans="1:9" s="23" customFormat="1" ht="19.5" customHeight="1">
      <c r="A1" s="62" t="str">
        <f>'T.0.1'!B3</f>
        <v>Obj.1-2</v>
      </c>
      <c r="B1" s="63" t="str">
        <f>'T.0.1'!B7</f>
        <v>MAOBJ</v>
      </c>
      <c r="C1" s="64">
        <f>'T.0.1'!B6</f>
        <v>2007</v>
      </c>
      <c r="D1" s="8"/>
      <c r="E1" s="8"/>
      <c r="F1" s="8"/>
      <c r="G1" s="8"/>
      <c r="H1" s="126"/>
      <c r="I1" s="8"/>
    </row>
    <row r="2" spans="1:8" s="23" customFormat="1" ht="19.5" customHeight="1">
      <c r="A2" s="230" t="s">
        <v>231</v>
      </c>
      <c r="B2" s="8"/>
      <c r="C2" s="8"/>
      <c r="D2" s="8"/>
      <c r="E2" s="8"/>
      <c r="F2" s="8"/>
      <c r="G2" s="8"/>
      <c r="H2" s="8"/>
    </row>
    <row r="3" spans="1:12" s="23" customFormat="1" ht="13.5" customHeight="1">
      <c r="A3" s="27"/>
      <c r="B3" s="8"/>
      <c r="C3" s="8"/>
      <c r="D3" s="8"/>
      <c r="E3" s="8"/>
      <c r="F3" s="8"/>
      <c r="G3" s="8"/>
      <c r="H3" s="8"/>
      <c r="J3"/>
      <c r="K3"/>
      <c r="L3"/>
    </row>
    <row r="4" spans="1:12" s="23" customFormat="1" ht="16.5" customHeight="1">
      <c r="A4" s="411" t="s">
        <v>490</v>
      </c>
      <c r="B4" s="8"/>
      <c r="C4" s="8"/>
      <c r="D4" s="8"/>
      <c r="E4" s="8"/>
      <c r="F4" s="8"/>
      <c r="G4" s="8"/>
      <c r="H4" s="8"/>
      <c r="J4"/>
      <c r="K4"/>
      <c r="L4"/>
    </row>
    <row r="5" spans="1:12" s="23" customFormat="1" ht="16.5" customHeight="1">
      <c r="A5" s="244"/>
      <c r="B5" s="8"/>
      <c r="C5" s="8"/>
      <c r="D5" s="8"/>
      <c r="E5" s="8"/>
      <c r="F5" s="8"/>
      <c r="G5" s="8"/>
      <c r="H5" s="8"/>
      <c r="J5"/>
      <c r="K5"/>
      <c r="L5"/>
    </row>
    <row r="6" spans="1:11" s="23" customFormat="1" ht="30" customHeight="1">
      <c r="A6" s="473" t="s">
        <v>491</v>
      </c>
      <c r="B6" s="473" t="s">
        <v>466</v>
      </c>
      <c r="C6" s="473" t="s">
        <v>492</v>
      </c>
      <c r="D6" s="473" t="s">
        <v>446</v>
      </c>
      <c r="E6" s="533" t="s">
        <v>493</v>
      </c>
      <c r="F6" s="533" t="s">
        <v>329</v>
      </c>
      <c r="G6" s="500" t="s">
        <v>330</v>
      </c>
      <c r="H6" s="500"/>
      <c r="I6"/>
      <c r="J6"/>
      <c r="K6"/>
    </row>
    <row r="7" spans="1:11" s="23" customFormat="1" ht="54" customHeight="1">
      <c r="A7" s="532"/>
      <c r="B7" s="532"/>
      <c r="C7" s="532"/>
      <c r="D7" s="532"/>
      <c r="E7" s="533"/>
      <c r="F7" s="533"/>
      <c r="G7" s="71" t="s">
        <v>308</v>
      </c>
      <c r="H7" s="71" t="s">
        <v>331</v>
      </c>
      <c r="I7"/>
      <c r="J7"/>
      <c r="K7"/>
    </row>
    <row r="8" spans="1:8" ht="13.5" customHeight="1">
      <c r="A8" s="81" t="s">
        <v>494</v>
      </c>
      <c r="B8" s="85">
        <v>30</v>
      </c>
      <c r="C8" s="88">
        <v>0</v>
      </c>
      <c r="D8" s="101">
        <f aca="true" t="shared" si="0" ref="D8:D25">IF(AND(ISNUMBER(G8),ISNUMBER(F8),F8&lt;&gt;0),G8/F8,0)</f>
        <v>0.3876669734639581</v>
      </c>
      <c r="E8" s="320">
        <v>27413.13742745098</v>
      </c>
      <c r="F8" s="320">
        <v>40905.75605490196</v>
      </c>
      <c r="G8" s="320">
        <v>15857.810647058823</v>
      </c>
      <c r="H8" s="320">
        <f>G8*0.75</f>
        <v>11893.357985294117</v>
      </c>
    </row>
    <row r="9" spans="1:8" ht="13.5" customHeight="1">
      <c r="A9" s="81" t="s">
        <v>495</v>
      </c>
      <c r="B9" s="85">
        <v>14</v>
      </c>
      <c r="C9" s="334">
        <v>0.11</v>
      </c>
      <c r="D9" s="101">
        <f t="shared" si="0"/>
        <v>0.40400732664758293</v>
      </c>
      <c r="E9" s="320">
        <v>12811.588301960785</v>
      </c>
      <c r="F9" s="320">
        <v>16366.339262745098</v>
      </c>
      <c r="G9" s="320">
        <v>6612.12097254902</v>
      </c>
      <c r="H9" s="320">
        <f aca="true" t="shared" si="1" ref="H9:H23">G9*0.75</f>
        <v>4959.090729411765</v>
      </c>
    </row>
    <row r="10" spans="1:8" ht="13.5" customHeight="1">
      <c r="A10" s="81" t="s">
        <v>496</v>
      </c>
      <c r="B10" s="85">
        <v>26</v>
      </c>
      <c r="C10" s="88">
        <v>0</v>
      </c>
      <c r="D10" s="101">
        <f t="shared" si="0"/>
        <v>0.399999996316439</v>
      </c>
      <c r="E10" s="320">
        <v>20759.473160784313</v>
      </c>
      <c r="F10" s="320">
        <v>24060.264388235293</v>
      </c>
      <c r="G10" s="320">
        <v>9624.105666666666</v>
      </c>
      <c r="H10" s="320">
        <f t="shared" si="1"/>
        <v>7218.07925</v>
      </c>
    </row>
    <row r="11" spans="1:8" ht="13.5" customHeight="1">
      <c r="A11" s="81" t="s">
        <v>497</v>
      </c>
      <c r="B11" s="85">
        <v>0</v>
      </c>
      <c r="C11" s="88">
        <v>0</v>
      </c>
      <c r="D11" s="101">
        <f t="shared" si="0"/>
        <v>0</v>
      </c>
      <c r="E11" s="320">
        <v>0</v>
      </c>
      <c r="F11" s="320">
        <v>0</v>
      </c>
      <c r="G11" s="320">
        <v>0</v>
      </c>
      <c r="H11" s="320">
        <f t="shared" si="1"/>
        <v>0</v>
      </c>
    </row>
    <row r="12" spans="1:8" ht="13.5" customHeight="1">
      <c r="A12" s="81" t="s">
        <v>498</v>
      </c>
      <c r="B12" s="85">
        <v>0</v>
      </c>
      <c r="C12" s="88">
        <v>0</v>
      </c>
      <c r="D12" s="101">
        <f t="shared" si="0"/>
        <v>0</v>
      </c>
      <c r="E12" s="320">
        <v>0</v>
      </c>
      <c r="F12" s="320">
        <v>0</v>
      </c>
      <c r="G12" s="320">
        <v>0</v>
      </c>
      <c r="H12" s="320">
        <f t="shared" si="1"/>
        <v>0</v>
      </c>
    </row>
    <row r="13" spans="1:8" ht="13.5" customHeight="1">
      <c r="A13" s="81" t="s">
        <v>499</v>
      </c>
      <c r="B13" s="85">
        <v>0</v>
      </c>
      <c r="C13" s="88">
        <v>0</v>
      </c>
      <c r="D13" s="101">
        <f t="shared" si="0"/>
        <v>0</v>
      </c>
      <c r="E13" s="320">
        <v>0</v>
      </c>
      <c r="F13" s="320">
        <v>0</v>
      </c>
      <c r="G13" s="320">
        <v>0</v>
      </c>
      <c r="H13" s="320">
        <f t="shared" si="1"/>
        <v>0</v>
      </c>
    </row>
    <row r="14" spans="1:8" ht="13.5" customHeight="1">
      <c r="A14" s="81" t="s">
        <v>500</v>
      </c>
      <c r="B14" s="85">
        <v>2</v>
      </c>
      <c r="C14" s="88">
        <v>0</v>
      </c>
      <c r="D14" s="101">
        <f t="shared" si="0"/>
        <v>0.3999999884444104</v>
      </c>
      <c r="E14" s="320">
        <v>331.16132156862744</v>
      </c>
      <c r="F14" s="320">
        <v>407.23861960784313</v>
      </c>
      <c r="G14" s="320">
        <v>162.89544313725492</v>
      </c>
      <c r="H14" s="320">
        <f t="shared" si="1"/>
        <v>122.17158235294119</v>
      </c>
    </row>
    <row r="15" spans="1:8" ht="13.5" customHeight="1">
      <c r="A15" s="81" t="s">
        <v>501</v>
      </c>
      <c r="B15" s="85">
        <v>0</v>
      </c>
      <c r="C15" s="88">
        <v>0</v>
      </c>
      <c r="D15" s="101">
        <f t="shared" si="0"/>
        <v>0</v>
      </c>
      <c r="E15" s="320">
        <v>0</v>
      </c>
      <c r="F15" s="320">
        <v>0</v>
      </c>
      <c r="G15" s="320">
        <v>0</v>
      </c>
      <c r="H15" s="320">
        <f t="shared" si="1"/>
        <v>0</v>
      </c>
    </row>
    <row r="16" spans="1:8" ht="13.5" customHeight="1">
      <c r="A16" s="81" t="s">
        <v>502</v>
      </c>
      <c r="B16" s="85">
        <v>26</v>
      </c>
      <c r="C16" s="88">
        <v>0</v>
      </c>
      <c r="D16" s="101">
        <f t="shared" si="0"/>
        <v>0.40151606349881075</v>
      </c>
      <c r="E16" s="320">
        <v>22714.972905882354</v>
      </c>
      <c r="F16" s="320">
        <v>28944.336301960786</v>
      </c>
      <c r="G16" s="320">
        <v>11621.61597254902</v>
      </c>
      <c r="H16" s="320">
        <f t="shared" si="1"/>
        <v>8716.211979411764</v>
      </c>
    </row>
    <row r="17" spans="1:8" ht="13.5" customHeight="1">
      <c r="A17" s="81" t="s">
        <v>503</v>
      </c>
      <c r="B17" s="85">
        <v>22</v>
      </c>
      <c r="C17" s="88">
        <v>0.01</v>
      </c>
      <c r="D17" s="101">
        <f t="shared" si="0"/>
        <v>0.4003302862560935</v>
      </c>
      <c r="E17" s="320">
        <v>16864.899870588237</v>
      </c>
      <c r="F17" s="320">
        <v>18191.347796078433</v>
      </c>
      <c r="G17" s="320">
        <v>7282.547470588235</v>
      </c>
      <c r="H17" s="320">
        <f t="shared" si="1"/>
        <v>5461.910602941176</v>
      </c>
    </row>
    <row r="18" spans="1:8" ht="13.5" customHeight="1">
      <c r="A18" s="81" t="s">
        <v>504</v>
      </c>
      <c r="B18" s="85">
        <v>0</v>
      </c>
      <c r="C18" s="88">
        <v>0</v>
      </c>
      <c r="D18" s="101">
        <f t="shared" si="0"/>
        <v>0</v>
      </c>
      <c r="E18" s="320">
        <v>0</v>
      </c>
      <c r="F18" s="320">
        <v>0</v>
      </c>
      <c r="G18" s="320">
        <v>0</v>
      </c>
      <c r="H18" s="320">
        <f t="shared" si="1"/>
        <v>0</v>
      </c>
    </row>
    <row r="19" spans="1:8" ht="13.5" customHeight="1">
      <c r="A19" s="81" t="s">
        <v>505</v>
      </c>
      <c r="B19" s="85">
        <v>0</v>
      </c>
      <c r="C19" s="88">
        <v>0</v>
      </c>
      <c r="D19" s="101">
        <f t="shared" si="0"/>
        <v>0</v>
      </c>
      <c r="E19" s="320">
        <v>0</v>
      </c>
      <c r="F19" s="320">
        <v>0</v>
      </c>
      <c r="G19" s="320">
        <v>0</v>
      </c>
      <c r="H19" s="320">
        <f t="shared" si="1"/>
        <v>0</v>
      </c>
    </row>
    <row r="20" spans="1:8" ht="13.5" customHeight="1">
      <c r="A20" s="81" t="s">
        <v>506</v>
      </c>
      <c r="B20" s="85">
        <v>0</v>
      </c>
      <c r="C20" s="88">
        <v>0</v>
      </c>
      <c r="D20" s="101">
        <f t="shared" si="0"/>
        <v>0</v>
      </c>
      <c r="E20" s="320">
        <v>0</v>
      </c>
      <c r="F20" s="320">
        <v>0</v>
      </c>
      <c r="G20" s="320">
        <v>0</v>
      </c>
      <c r="H20" s="320">
        <f t="shared" si="1"/>
        <v>0</v>
      </c>
    </row>
    <row r="21" spans="1:8" ht="13.5" customHeight="1">
      <c r="A21" s="81" t="s">
        <v>507</v>
      </c>
      <c r="B21" s="85">
        <v>0</v>
      </c>
      <c r="C21" s="88">
        <v>0</v>
      </c>
      <c r="D21" s="101">
        <f t="shared" si="0"/>
        <v>0</v>
      </c>
      <c r="E21" s="320">
        <v>0</v>
      </c>
      <c r="F21" s="320">
        <v>0</v>
      </c>
      <c r="G21" s="320">
        <v>0</v>
      </c>
      <c r="H21" s="320">
        <f t="shared" si="1"/>
        <v>0</v>
      </c>
    </row>
    <row r="22" spans="1:8" ht="13.5" customHeight="1">
      <c r="A22" s="81" t="s">
        <v>508</v>
      </c>
      <c r="B22" s="85">
        <v>0</v>
      </c>
      <c r="C22" s="88">
        <v>0</v>
      </c>
      <c r="D22" s="101">
        <f t="shared" si="0"/>
        <v>0</v>
      </c>
      <c r="E22" s="320">
        <v>0</v>
      </c>
      <c r="F22" s="320">
        <v>0</v>
      </c>
      <c r="G22" s="320">
        <v>0</v>
      </c>
      <c r="H22" s="320">
        <f t="shared" si="1"/>
        <v>0</v>
      </c>
    </row>
    <row r="23" spans="1:8" ht="13.5" customHeight="1">
      <c r="A23" s="81" t="s">
        <v>509</v>
      </c>
      <c r="B23" s="85">
        <v>29</v>
      </c>
      <c r="C23" s="88">
        <v>0</v>
      </c>
      <c r="D23" s="101">
        <f t="shared" si="0"/>
        <v>0.4031341804464255</v>
      </c>
      <c r="E23" s="320">
        <v>13408.797450980392</v>
      </c>
      <c r="F23" s="320">
        <v>23243.113349019608</v>
      </c>
      <c r="G23" s="320">
        <v>9370.093450980392</v>
      </c>
      <c r="H23" s="320">
        <f t="shared" si="1"/>
        <v>7027.570088235294</v>
      </c>
    </row>
    <row r="24" spans="1:11" s="22" customFormat="1" ht="13.5" customHeight="1">
      <c r="A24" s="263" t="s">
        <v>300</v>
      </c>
      <c r="B24" s="91">
        <f>SUM(B8:B23)</f>
        <v>149</v>
      </c>
      <c r="C24" s="101"/>
      <c r="D24" s="101">
        <f t="shared" si="0"/>
        <v>0.3979215617947816</v>
      </c>
      <c r="E24" s="329">
        <f>SUM(E8:E23)</f>
        <v>114304.0304392157</v>
      </c>
      <c r="F24" s="329">
        <f>SUM(F8:F23)</f>
        <v>152118.39577254903</v>
      </c>
      <c r="G24" s="329">
        <f>SUM(G8:G23)</f>
        <v>60531.18962352941</v>
      </c>
      <c r="H24" s="329">
        <f>SUM(H8:H23)</f>
        <v>45398.392217647066</v>
      </c>
      <c r="I24"/>
      <c r="J24"/>
      <c r="K24"/>
    </row>
    <row r="25" spans="1:11" s="22" customFormat="1" ht="13.5" customHeight="1">
      <c r="A25" s="70" t="s">
        <v>510</v>
      </c>
      <c r="B25" s="85" t="s">
        <v>20</v>
      </c>
      <c r="C25" s="203"/>
      <c r="D25" s="101">
        <f t="shared" si="0"/>
        <v>0</v>
      </c>
      <c r="E25" s="320" t="s">
        <v>20</v>
      </c>
      <c r="F25" s="320" t="s">
        <v>20</v>
      </c>
      <c r="G25" s="320" t="s">
        <v>20</v>
      </c>
      <c r="H25" s="320" t="s">
        <v>20</v>
      </c>
      <c r="I25"/>
      <c r="J25"/>
      <c r="K25"/>
    </row>
    <row r="26" spans="1:8" ht="13.5" customHeight="1">
      <c r="A26" s="238" t="s">
        <v>440</v>
      </c>
      <c r="B26" s="85"/>
      <c r="C26" s="167"/>
      <c r="D26" s="167"/>
      <c r="E26" s="167"/>
      <c r="F26" s="85"/>
      <c r="G26" s="85"/>
      <c r="H26" s="85"/>
    </row>
    <row r="27" ht="13.5" customHeight="1"/>
    <row r="28" spans="5:11" ht="13.5" customHeight="1">
      <c r="E28" s="324"/>
      <c r="F28" s="324"/>
      <c r="G28" s="324"/>
      <c r="I28" s="324"/>
      <c r="J28" s="324"/>
      <c r="K28" s="324"/>
    </row>
    <row r="29" ht="13.5" customHeight="1"/>
    <row r="30" spans="1:11" s="23" customFormat="1" ht="12.75">
      <c r="A30"/>
      <c r="B30"/>
      <c r="C30"/>
      <c r="D30"/>
      <c r="E30"/>
      <c r="F30"/>
      <c r="G30"/>
      <c r="H30"/>
      <c r="I30"/>
      <c r="J30"/>
      <c r="K30"/>
    </row>
    <row r="31" spans="1:11" s="23" customFormat="1" ht="12.75">
      <c r="A31"/>
      <c r="B31"/>
      <c r="C31"/>
      <c r="D31"/>
      <c r="E31"/>
      <c r="F31"/>
      <c r="G31"/>
      <c r="H31"/>
      <c r="I31"/>
      <c r="J31"/>
      <c r="K31"/>
    </row>
    <row r="32" spans="1:11" s="23" customFormat="1" ht="12.75">
      <c r="A32"/>
      <c r="B32"/>
      <c r="C32"/>
      <c r="D32"/>
      <c r="E32"/>
      <c r="F32"/>
      <c r="G32"/>
      <c r="H32"/>
      <c r="I32"/>
      <c r="J32"/>
      <c r="K32"/>
    </row>
    <row r="33" spans="1:11" s="23" customFormat="1" ht="12.75">
      <c r="A33"/>
      <c r="B33"/>
      <c r="C33"/>
      <c r="D33"/>
      <c r="E33"/>
      <c r="F33"/>
      <c r="G33"/>
      <c r="H33"/>
      <c r="I33"/>
      <c r="J33"/>
      <c r="K33"/>
    </row>
    <row r="34" spans="1:11" s="23" customFormat="1" ht="12.75">
      <c r="A34"/>
      <c r="B34"/>
      <c r="C34"/>
      <c r="D34"/>
      <c r="E34"/>
      <c r="F34"/>
      <c r="G34"/>
      <c r="H34"/>
      <c r="I34"/>
      <c r="J34"/>
      <c r="K34"/>
    </row>
    <row r="35" spans="1:11" s="23" customFormat="1" ht="12.75">
      <c r="A35"/>
      <c r="B35"/>
      <c r="C35"/>
      <c r="D35"/>
      <c r="E35"/>
      <c r="F35"/>
      <c r="G35"/>
      <c r="H35"/>
      <c r="I35"/>
      <c r="J35"/>
      <c r="K35"/>
    </row>
    <row r="55" ht="13.5" customHeight="1"/>
    <row r="56" spans="1:8" s="246" customFormat="1" ht="13.5" customHeight="1">
      <c r="A56"/>
      <c r="B56"/>
      <c r="C56"/>
      <c r="D56"/>
      <c r="E56"/>
      <c r="F56"/>
      <c r="G56"/>
      <c r="H56"/>
    </row>
    <row r="57" ht="13.5" customHeight="1"/>
    <row r="58" ht="13.5" customHeight="1"/>
    <row r="59" ht="13.5" customHeight="1"/>
    <row r="60" ht="13.5" customHeight="1"/>
    <row r="61" ht="13.5" customHeight="1"/>
    <row r="62" ht="13.5" customHeight="1"/>
  </sheetData>
  <sheetProtection/>
  <mergeCells count="7">
    <mergeCell ref="E6:E7"/>
    <mergeCell ref="F6:F7"/>
    <mergeCell ref="G6:H6"/>
    <mergeCell ref="A6:A7"/>
    <mergeCell ref="B6:B7"/>
    <mergeCell ref="C6:C7"/>
    <mergeCell ref="D6:D7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view="pageBreakPreview" zoomScaleSheetLayoutView="100" zoomScalePageLayoutView="0" workbookViewId="0" topLeftCell="A1">
      <selection activeCell="G19" sqref="G19"/>
    </sheetView>
  </sheetViews>
  <sheetFormatPr defaultColWidth="9.140625" defaultRowHeight="12.75"/>
  <cols>
    <col min="1" max="1" width="39.421875" style="0" customWidth="1"/>
    <col min="2" max="2" width="14.7109375" style="0" customWidth="1"/>
    <col min="3" max="3" width="16.140625" style="0" customWidth="1"/>
    <col min="4" max="5" width="14.7109375" style="0" customWidth="1"/>
    <col min="6" max="6" width="16.7109375" style="0" customWidth="1"/>
    <col min="7" max="7" width="14.7109375" style="0" customWidth="1"/>
    <col min="8" max="8" width="13.00390625" style="0" customWidth="1"/>
    <col min="9" max="9" width="11.421875" style="0" customWidth="1"/>
  </cols>
  <sheetData>
    <row r="1" spans="1:9" s="23" customFormat="1" ht="19.5" customHeight="1">
      <c r="A1" s="62" t="str">
        <f>'T.0.1'!B3</f>
        <v>Obj.1-2</v>
      </c>
      <c r="B1" s="63" t="str">
        <f>'T.0.1'!B7</f>
        <v>MAOBJ</v>
      </c>
      <c r="C1" s="64">
        <f>'T.0.1'!B6</f>
        <v>2007</v>
      </c>
      <c r="D1" s="8"/>
      <c r="E1" s="8"/>
      <c r="F1" s="8"/>
      <c r="G1" s="8"/>
      <c r="H1" s="126"/>
      <c r="I1" s="8"/>
    </row>
    <row r="2" spans="1:8" s="23" customFormat="1" ht="19.5" customHeight="1">
      <c r="A2" s="230" t="s">
        <v>231</v>
      </c>
      <c r="B2" s="8"/>
      <c r="C2" s="8"/>
      <c r="D2" s="8"/>
      <c r="E2" s="8"/>
      <c r="F2" s="8"/>
      <c r="G2" s="8"/>
      <c r="H2" s="8"/>
    </row>
    <row r="3" spans="1:12" s="23" customFormat="1" ht="13.5" customHeight="1">
      <c r="A3" s="27"/>
      <c r="B3" s="8"/>
      <c r="C3" s="8"/>
      <c r="D3" s="8"/>
      <c r="E3" s="8"/>
      <c r="F3" s="8"/>
      <c r="G3" s="8"/>
      <c r="H3" s="8"/>
      <c r="J3"/>
      <c r="K3"/>
      <c r="L3"/>
    </row>
    <row r="4" spans="1:12" s="23" customFormat="1" ht="16.5" customHeight="1">
      <c r="A4" s="411" t="s">
        <v>511</v>
      </c>
      <c r="B4" s="408"/>
      <c r="C4" s="8"/>
      <c r="D4" s="8"/>
      <c r="E4" s="8"/>
      <c r="F4" s="8"/>
      <c r="G4" s="8"/>
      <c r="H4" s="8"/>
      <c r="J4"/>
      <c r="K4"/>
      <c r="L4"/>
    </row>
    <row r="5" spans="1:12" s="23" customFormat="1" ht="16.5" customHeight="1">
      <c r="A5" s="244"/>
      <c r="B5" s="8"/>
      <c r="C5" s="8"/>
      <c r="D5" s="8"/>
      <c r="E5" s="8"/>
      <c r="F5" s="8"/>
      <c r="G5" s="8"/>
      <c r="H5" s="8"/>
      <c r="J5"/>
      <c r="K5"/>
      <c r="L5"/>
    </row>
    <row r="6" spans="1:11" s="23" customFormat="1" ht="30" customHeight="1">
      <c r="A6" s="473" t="s">
        <v>512</v>
      </c>
      <c r="B6" s="473" t="s">
        <v>466</v>
      </c>
      <c r="C6" s="473" t="s">
        <v>492</v>
      </c>
      <c r="D6" s="473" t="s">
        <v>446</v>
      </c>
      <c r="E6" s="533" t="s">
        <v>421</v>
      </c>
      <c r="F6" s="533" t="s">
        <v>329</v>
      </c>
      <c r="G6" s="500" t="s">
        <v>330</v>
      </c>
      <c r="H6" s="500"/>
      <c r="I6"/>
      <c r="J6"/>
      <c r="K6"/>
    </row>
    <row r="7" spans="1:11" s="23" customFormat="1" ht="52.5" customHeight="1">
      <c r="A7" s="532"/>
      <c r="B7" s="532"/>
      <c r="C7" s="532"/>
      <c r="D7" s="532"/>
      <c r="E7" s="533"/>
      <c r="F7" s="533"/>
      <c r="G7" s="71" t="s">
        <v>308</v>
      </c>
      <c r="H7" s="71" t="s">
        <v>331</v>
      </c>
      <c r="I7"/>
      <c r="J7"/>
      <c r="K7"/>
    </row>
    <row r="8" spans="1:8" ht="25.5">
      <c r="A8" s="264" t="s">
        <v>606</v>
      </c>
      <c r="B8" s="85">
        <v>17</v>
      </c>
      <c r="C8" s="88" t="s">
        <v>20</v>
      </c>
      <c r="D8" s="101">
        <f aca="true" t="shared" si="0" ref="D8:D19">IF(AND(ISNUMBER(G8),ISNUMBER(F8),F8&lt;&gt;0),G8/F8,0)</f>
        <v>0.39999999896357813</v>
      </c>
      <c r="E8" s="320">
        <v>21829.815239215688</v>
      </c>
      <c r="F8" s="320">
        <v>24972.79662352941</v>
      </c>
      <c r="G8" s="320">
        <v>9989.118623529412</v>
      </c>
      <c r="H8" s="320">
        <f>G8*0.75</f>
        <v>7491.838967647059</v>
      </c>
    </row>
    <row r="9" spans="1:8" ht="38.25">
      <c r="A9" s="264" t="s">
        <v>513</v>
      </c>
      <c r="B9" s="85">
        <v>0</v>
      </c>
      <c r="C9" s="88">
        <v>0</v>
      </c>
      <c r="D9" s="101">
        <f t="shared" si="0"/>
        <v>0</v>
      </c>
      <c r="E9" s="320">
        <v>0</v>
      </c>
      <c r="F9" s="320">
        <v>0</v>
      </c>
      <c r="G9" s="320">
        <v>0</v>
      </c>
      <c r="H9" s="320">
        <f>G9*0.75</f>
        <v>0</v>
      </c>
    </row>
    <row r="10" spans="1:8" ht="25.5">
      <c r="A10" s="264" t="s">
        <v>514</v>
      </c>
      <c r="B10" s="85">
        <v>5</v>
      </c>
      <c r="C10" s="88" t="s">
        <v>20</v>
      </c>
      <c r="D10" s="101">
        <f t="shared" si="0"/>
        <v>0.39999999882239407</v>
      </c>
      <c r="E10" s="320">
        <v>8997.043901960784</v>
      </c>
      <c r="F10" s="320">
        <v>7992.287337254902</v>
      </c>
      <c r="G10" s="320">
        <v>3196.914925490196</v>
      </c>
      <c r="H10" s="320">
        <f aca="true" t="shared" si="1" ref="H10:H18">G10*0.75</f>
        <v>2397.6861941176467</v>
      </c>
    </row>
    <row r="11" spans="1:8" ht="25.5">
      <c r="A11" s="264" t="s">
        <v>515</v>
      </c>
      <c r="B11" s="85">
        <v>66</v>
      </c>
      <c r="C11" s="88" t="s">
        <v>20</v>
      </c>
      <c r="D11" s="101">
        <f t="shared" si="0"/>
        <v>0.3999999967554132</v>
      </c>
      <c r="E11" s="320">
        <v>42219.449725490194</v>
      </c>
      <c r="F11" s="320">
        <v>58982.101321568625</v>
      </c>
      <c r="G11" s="320">
        <v>23592.840337254904</v>
      </c>
      <c r="H11" s="320">
        <f t="shared" si="1"/>
        <v>17694.630252941177</v>
      </c>
    </row>
    <row r="12" spans="1:8" ht="25.5">
      <c r="A12" s="264" t="s">
        <v>516</v>
      </c>
      <c r="B12" s="85">
        <v>0</v>
      </c>
      <c r="C12" s="88">
        <v>0</v>
      </c>
      <c r="D12" s="101">
        <f t="shared" si="0"/>
        <v>0</v>
      </c>
      <c r="E12" s="320">
        <v>0</v>
      </c>
      <c r="F12" s="320">
        <v>0</v>
      </c>
      <c r="G12" s="320">
        <v>0</v>
      </c>
      <c r="H12" s="320">
        <f t="shared" si="1"/>
        <v>0</v>
      </c>
    </row>
    <row r="13" spans="1:8" ht="38.25">
      <c r="A13" s="264" t="s">
        <v>517</v>
      </c>
      <c r="B13" s="85">
        <v>0</v>
      </c>
      <c r="C13" s="88">
        <v>0</v>
      </c>
      <c r="D13" s="101">
        <f t="shared" si="0"/>
        <v>0</v>
      </c>
      <c r="E13" s="320">
        <v>0</v>
      </c>
      <c r="F13" s="320">
        <v>0</v>
      </c>
      <c r="G13" s="320">
        <v>0</v>
      </c>
      <c r="H13" s="320">
        <f t="shared" si="1"/>
        <v>0</v>
      </c>
    </row>
    <row r="14" spans="1:8" ht="12.75">
      <c r="A14" s="248" t="s">
        <v>605</v>
      </c>
      <c r="B14" s="85">
        <v>25</v>
      </c>
      <c r="C14" s="88" t="s">
        <v>20</v>
      </c>
      <c r="D14" s="101">
        <f t="shared" si="0"/>
        <v>0.38029256534786143</v>
      </c>
      <c r="E14" s="320">
        <v>15683.631494117648</v>
      </c>
      <c r="F14" s="320">
        <v>26653.92414117647</v>
      </c>
      <c r="G14" s="320">
        <v>10136.289188235294</v>
      </c>
      <c r="H14" s="320">
        <f t="shared" si="1"/>
        <v>7602.216891176471</v>
      </c>
    </row>
    <row r="15" spans="1:8" ht="12.75">
      <c r="A15" s="248" t="s">
        <v>518</v>
      </c>
      <c r="B15" s="85">
        <v>0</v>
      </c>
      <c r="C15" s="88" t="s">
        <v>20</v>
      </c>
      <c r="D15" s="101">
        <f t="shared" si="0"/>
        <v>0</v>
      </c>
      <c r="E15" s="320">
        <v>0</v>
      </c>
      <c r="F15" s="320">
        <v>0</v>
      </c>
      <c r="G15" s="320">
        <v>0</v>
      </c>
      <c r="H15" s="320">
        <f t="shared" si="1"/>
        <v>0</v>
      </c>
    </row>
    <row r="16" spans="1:8" ht="12.75">
      <c r="A16" s="248" t="s">
        <v>604</v>
      </c>
      <c r="B16" s="85">
        <v>18</v>
      </c>
      <c r="C16" s="88" t="s">
        <v>20</v>
      </c>
      <c r="D16" s="101">
        <f t="shared" si="0"/>
        <v>0.40654626215592915</v>
      </c>
      <c r="E16" s="320">
        <v>11626.199490196079</v>
      </c>
      <c r="F16" s="320">
        <v>15878.581933333333</v>
      </c>
      <c r="G16" s="320">
        <v>6455.378133333334</v>
      </c>
      <c r="H16" s="320">
        <f t="shared" si="1"/>
        <v>4841.533600000001</v>
      </c>
    </row>
    <row r="17" spans="1:8" ht="25.5">
      <c r="A17" s="248" t="s">
        <v>519</v>
      </c>
      <c r="B17" s="85">
        <v>5</v>
      </c>
      <c r="C17" s="88" t="s">
        <v>20</v>
      </c>
      <c r="D17" s="101">
        <f t="shared" si="0"/>
        <v>0.39999999570514083</v>
      </c>
      <c r="E17" s="320">
        <v>1374.096662745098</v>
      </c>
      <c r="F17" s="320">
        <v>1826.1686862745098</v>
      </c>
      <c r="G17" s="320">
        <v>730.4674666666666</v>
      </c>
      <c r="H17" s="320">
        <f t="shared" si="1"/>
        <v>547.8506</v>
      </c>
    </row>
    <row r="18" spans="1:8" ht="12.75">
      <c r="A18" s="248" t="s">
        <v>603</v>
      </c>
      <c r="B18" s="85">
        <v>13</v>
      </c>
      <c r="C18" s="88" t="s">
        <v>20</v>
      </c>
      <c r="D18" s="101">
        <f t="shared" si="0"/>
        <v>0.40665084076675245</v>
      </c>
      <c r="E18" s="320">
        <v>12573.793925490196</v>
      </c>
      <c r="F18" s="320">
        <v>15812.535729411764</v>
      </c>
      <c r="G18" s="320">
        <v>6430.180949019607</v>
      </c>
      <c r="H18" s="320">
        <f t="shared" si="1"/>
        <v>4822.635711764706</v>
      </c>
    </row>
    <row r="19" spans="1:11" s="22" customFormat="1" ht="12.75">
      <c r="A19" s="263" t="s">
        <v>300</v>
      </c>
      <c r="B19" s="91">
        <f>SUM(B8:B18)</f>
        <v>149</v>
      </c>
      <c r="C19" s="101">
        <v>0</v>
      </c>
      <c r="D19" s="101">
        <f t="shared" si="0"/>
        <v>0.3979215617947817</v>
      </c>
      <c r="E19" s="329">
        <f>SUM(E8:E18)</f>
        <v>114304.0304392157</v>
      </c>
      <c r="F19" s="329">
        <f>SUM(F8:F18)</f>
        <v>152118.39577254897</v>
      </c>
      <c r="G19" s="329">
        <f>SUM(G8:G18)</f>
        <v>60531.18962352941</v>
      </c>
      <c r="H19" s="329">
        <f>SUM(H8:H18)</f>
        <v>45398.39221764706</v>
      </c>
      <c r="I19"/>
      <c r="J19"/>
      <c r="K19"/>
    </row>
    <row r="20" ht="13.5" customHeight="1"/>
    <row r="21" ht="13.5" customHeight="1"/>
    <row r="22" ht="13.5" customHeight="1"/>
    <row r="23" ht="13.5" customHeight="1"/>
    <row r="24" ht="13.5" customHeight="1"/>
    <row r="25" ht="13.5" customHeight="1"/>
  </sheetData>
  <sheetProtection/>
  <mergeCells count="7">
    <mergeCell ref="E6:E7"/>
    <mergeCell ref="F6:F7"/>
    <mergeCell ref="G6:H6"/>
    <mergeCell ref="A6:A7"/>
    <mergeCell ref="B6:B7"/>
    <mergeCell ref="C6:C7"/>
    <mergeCell ref="D6:D7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2.75"/>
  <cols>
    <col min="1" max="1" width="27.140625" style="0" bestFit="1" customWidth="1"/>
    <col min="2" max="2" width="6.8515625" style="0" customWidth="1"/>
    <col min="3" max="3" width="15.421875" style="0" bestFit="1" customWidth="1"/>
    <col min="8" max="8" width="10.7109375" style="0" customWidth="1"/>
    <col min="9" max="9" width="11.8515625" style="0" customWidth="1"/>
  </cols>
  <sheetData>
    <row r="1" spans="1:9" ht="18">
      <c r="A1" s="6" t="s">
        <v>6</v>
      </c>
      <c r="B1" s="7"/>
      <c r="I1" s="8"/>
    </row>
    <row r="3" spans="1:3" ht="12.75">
      <c r="A3" s="8" t="s">
        <v>7</v>
      </c>
      <c r="B3" s="9"/>
      <c r="C3" s="9"/>
    </row>
    <row r="4" spans="1:3" ht="12.75">
      <c r="A4" s="10" t="s">
        <v>8</v>
      </c>
      <c r="B4" s="11"/>
      <c r="C4" s="12" t="s">
        <v>9</v>
      </c>
    </row>
    <row r="5" spans="1:3" ht="12.75">
      <c r="A5" t="s">
        <v>10</v>
      </c>
      <c r="B5" s="13"/>
      <c r="C5" s="12" t="s">
        <v>11</v>
      </c>
    </row>
    <row r="6" spans="1:3" ht="12.75">
      <c r="A6" s="14" t="s">
        <v>12</v>
      </c>
      <c r="B6" s="15"/>
      <c r="C6" s="12" t="s">
        <v>13</v>
      </c>
    </row>
    <row r="7" spans="1:3" ht="12.75">
      <c r="A7" s="16"/>
      <c r="B7" s="16"/>
      <c r="C7" s="12"/>
    </row>
    <row r="8" spans="1:3" ht="12.75">
      <c r="A8" s="8" t="s">
        <v>14</v>
      </c>
      <c r="B8" s="16"/>
      <c r="C8" s="17"/>
    </row>
    <row r="9" spans="1:3" ht="12.75">
      <c r="A9" s="14" t="s">
        <v>15</v>
      </c>
      <c r="B9" s="18" t="s">
        <v>16</v>
      </c>
      <c r="C9" s="19"/>
    </row>
    <row r="10" spans="1:3" ht="25.5">
      <c r="A10" s="10" t="s">
        <v>17</v>
      </c>
      <c r="B10" s="18" t="s">
        <v>18</v>
      </c>
      <c r="C10" s="12"/>
    </row>
    <row r="11" spans="1:3" ht="12.75">
      <c r="A11" s="20" t="s">
        <v>19</v>
      </c>
      <c r="B11" s="21" t="s">
        <v>20</v>
      </c>
      <c r="C11" s="22"/>
    </row>
    <row r="13" spans="1:4" ht="12.75">
      <c r="A13" s="23" t="s">
        <v>21</v>
      </c>
      <c r="D13" s="23" t="s">
        <v>22</v>
      </c>
    </row>
    <row r="14" spans="1:9" ht="12.75">
      <c r="A14" t="s">
        <v>23</v>
      </c>
      <c r="B14" t="s">
        <v>24</v>
      </c>
      <c r="D14" s="463" t="s">
        <v>25</v>
      </c>
      <c r="E14" s="463"/>
      <c r="F14" s="463"/>
      <c r="G14" s="463"/>
      <c r="H14" s="463"/>
      <c r="I14" s="24" t="s">
        <v>26</v>
      </c>
    </row>
    <row r="15" spans="1:9" ht="12.75">
      <c r="A15" t="s">
        <v>27</v>
      </c>
      <c r="B15" t="s">
        <v>28</v>
      </c>
      <c r="D15" s="464" t="s">
        <v>29</v>
      </c>
      <c r="E15" s="465"/>
      <c r="F15" s="465"/>
      <c r="G15" s="465"/>
      <c r="H15" s="466"/>
      <c r="I15" s="24" t="s">
        <v>30</v>
      </c>
    </row>
    <row r="16" spans="1:9" ht="12.75">
      <c r="A16" t="s">
        <v>31</v>
      </c>
      <c r="B16" t="s">
        <v>32</v>
      </c>
      <c r="D16" s="463" t="s">
        <v>33</v>
      </c>
      <c r="E16" s="463"/>
      <c r="F16" s="463"/>
      <c r="G16" s="463"/>
      <c r="H16" s="463"/>
      <c r="I16" s="24" t="s">
        <v>34</v>
      </c>
    </row>
    <row r="17" spans="1:9" ht="12.75">
      <c r="A17" t="s">
        <v>35</v>
      </c>
      <c r="B17" t="s">
        <v>36</v>
      </c>
      <c r="D17" s="463" t="s">
        <v>37</v>
      </c>
      <c r="E17" s="463"/>
      <c r="F17" s="463"/>
      <c r="G17" s="463"/>
      <c r="H17" s="463"/>
      <c r="I17" s="24" t="s">
        <v>38</v>
      </c>
    </row>
    <row r="18" spans="1:9" ht="12.75">
      <c r="A18" t="s">
        <v>39</v>
      </c>
      <c r="B18" t="s">
        <v>40</v>
      </c>
      <c r="D18" s="25"/>
      <c r="E18" s="25"/>
      <c r="F18" s="25"/>
      <c r="G18" s="25"/>
      <c r="H18" s="25"/>
      <c r="I18" s="26"/>
    </row>
    <row r="19" spans="1:4" ht="12.75">
      <c r="A19" t="s">
        <v>41</v>
      </c>
      <c r="B19" t="s">
        <v>42</v>
      </c>
      <c r="D19" s="23" t="s">
        <v>43</v>
      </c>
    </row>
    <row r="20" spans="1:4" ht="12.75">
      <c r="A20" t="s">
        <v>44</v>
      </c>
      <c r="B20" t="s">
        <v>45</v>
      </c>
      <c r="D20" t="s">
        <v>46</v>
      </c>
    </row>
    <row r="21" spans="1:2" ht="12.75">
      <c r="A21" t="s">
        <v>47</v>
      </c>
      <c r="B21" t="s">
        <v>48</v>
      </c>
    </row>
    <row r="22" spans="1:2" ht="12.75">
      <c r="A22" t="s">
        <v>49</v>
      </c>
      <c r="B22" t="s">
        <v>50</v>
      </c>
    </row>
    <row r="23" spans="1:2" ht="12.75">
      <c r="A23" t="s">
        <v>51</v>
      </c>
      <c r="B23" t="s">
        <v>52</v>
      </c>
    </row>
    <row r="24" spans="1:2" ht="12.75">
      <c r="A24" t="s">
        <v>53</v>
      </c>
      <c r="B24" t="s">
        <v>54</v>
      </c>
    </row>
    <row r="25" spans="1:2" ht="12.75">
      <c r="A25" t="s">
        <v>55</v>
      </c>
      <c r="B25" t="s">
        <v>56</v>
      </c>
    </row>
    <row r="26" spans="1:2" ht="12.75">
      <c r="A26" t="s">
        <v>57</v>
      </c>
      <c r="B26" t="s">
        <v>58</v>
      </c>
    </row>
    <row r="27" spans="1:2" ht="12.75">
      <c r="A27" t="s">
        <v>59</v>
      </c>
      <c r="B27" t="s">
        <v>60</v>
      </c>
    </row>
    <row r="28" spans="1:2" ht="12.75">
      <c r="A28" t="s">
        <v>61</v>
      </c>
      <c r="B28" t="s">
        <v>62</v>
      </c>
    </row>
    <row r="29" spans="1:2" ht="12.75">
      <c r="A29" t="s">
        <v>63</v>
      </c>
      <c r="B29" t="s">
        <v>64</v>
      </c>
    </row>
    <row r="30" spans="1:2" ht="12.75">
      <c r="A30" t="s">
        <v>65</v>
      </c>
      <c r="B30" t="s">
        <v>66</v>
      </c>
    </row>
    <row r="31" spans="1:2" ht="12.75">
      <c r="A31" t="s">
        <v>67</v>
      </c>
      <c r="B31" t="s">
        <v>68</v>
      </c>
    </row>
    <row r="32" spans="1:2" ht="12.75">
      <c r="A32" t="s">
        <v>69</v>
      </c>
      <c r="B32" t="s">
        <v>70</v>
      </c>
    </row>
    <row r="33" spans="1:2" ht="12.75">
      <c r="A33" t="s">
        <v>71</v>
      </c>
      <c r="B33" t="s">
        <v>72</v>
      </c>
    </row>
    <row r="34" spans="1:2" ht="12.75">
      <c r="A34" t="s">
        <v>73</v>
      </c>
      <c r="B34" t="s">
        <v>74</v>
      </c>
    </row>
    <row r="35" spans="1:2" ht="12.75">
      <c r="A35" t="s">
        <v>75</v>
      </c>
      <c r="B35" t="s">
        <v>76</v>
      </c>
    </row>
    <row r="36" spans="1:2" ht="12.75">
      <c r="A36" t="s">
        <v>77</v>
      </c>
      <c r="B36" t="s">
        <v>78</v>
      </c>
    </row>
    <row r="37" spans="1:2" ht="12.75">
      <c r="A37" t="s">
        <v>79</v>
      </c>
      <c r="B37" t="s">
        <v>80</v>
      </c>
    </row>
    <row r="38" spans="1:2" ht="12.75">
      <c r="A38" t="s">
        <v>81</v>
      </c>
      <c r="B38" t="s">
        <v>82</v>
      </c>
    </row>
  </sheetData>
  <sheetProtection/>
  <mergeCells count="4">
    <mergeCell ref="D14:H14"/>
    <mergeCell ref="D15:H15"/>
    <mergeCell ref="D16:H16"/>
    <mergeCell ref="D17:H17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view="pageBreakPreview" zoomScale="86" zoomScaleSheetLayoutView="86" zoomScalePageLayoutView="0" workbookViewId="0" topLeftCell="A1">
      <selection activeCell="P21" sqref="P21"/>
    </sheetView>
  </sheetViews>
  <sheetFormatPr defaultColWidth="9.140625" defaultRowHeight="12.75"/>
  <cols>
    <col min="1" max="1" width="39.7109375" style="0" customWidth="1"/>
    <col min="2" max="3" width="9.28125" style="0" customWidth="1"/>
    <col min="4" max="4" width="10.140625" style="0" bestFit="1" customWidth="1"/>
    <col min="5" max="6" width="9.28125" style="0" customWidth="1"/>
    <col min="7" max="7" width="10.140625" style="0" bestFit="1" customWidth="1"/>
    <col min="8" max="9" width="9.28125" style="0" customWidth="1"/>
    <col min="10" max="10" width="10.140625" style="0" bestFit="1" customWidth="1"/>
    <col min="11" max="12" width="9.28125" style="0" customWidth="1"/>
    <col min="13" max="13" width="10.140625" style="0" bestFit="1" customWidth="1"/>
    <col min="14" max="15" width="9.28125" style="0" customWidth="1"/>
    <col min="16" max="17" width="10.140625" style="0" bestFit="1" customWidth="1"/>
    <col min="18" max="18" width="9.28125" style="0" customWidth="1"/>
    <col min="19" max="19" width="12.7109375" style="0" customWidth="1"/>
  </cols>
  <sheetData>
    <row r="1" spans="1:19" ht="12.75">
      <c r="A1" s="62" t="str">
        <f>'T.0.1'!B3</f>
        <v>Obj.1-2</v>
      </c>
      <c r="B1" s="63" t="str">
        <f>'T.0.1'!B7</f>
        <v>MAOBJ</v>
      </c>
      <c r="C1" s="64">
        <f>'T.0.1'!B6</f>
        <v>2007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126"/>
      <c r="S1" s="49"/>
    </row>
    <row r="2" spans="1:19" s="23" customFormat="1" ht="19.5" customHeight="1">
      <c r="A2" s="265" t="s">
        <v>233</v>
      </c>
      <c r="B2" s="265"/>
      <c r="C2" s="265"/>
      <c r="D2" s="265"/>
      <c r="E2" s="265"/>
      <c r="F2" s="265"/>
      <c r="G2" s="265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253"/>
    </row>
    <row r="3" spans="1:19" s="23" customFormat="1" ht="13.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253"/>
    </row>
    <row r="4" spans="1:19" ht="25.5" customHeight="1">
      <c r="A4" s="266" t="s">
        <v>233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80"/>
    </row>
    <row r="5" spans="1:19" ht="30.7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80"/>
    </row>
    <row r="6" spans="1:19" ht="46.5" customHeight="1">
      <c r="A6" s="545" t="s">
        <v>520</v>
      </c>
      <c r="B6" s="485" t="s">
        <v>466</v>
      </c>
      <c r="C6" s="486"/>
      <c r="D6" s="447"/>
      <c r="E6" s="485" t="s">
        <v>521</v>
      </c>
      <c r="F6" s="486"/>
      <c r="G6" s="447"/>
      <c r="H6" s="485" t="s">
        <v>522</v>
      </c>
      <c r="I6" s="486"/>
      <c r="J6" s="447"/>
      <c r="K6" s="485" t="s">
        <v>483</v>
      </c>
      <c r="L6" s="486"/>
      <c r="M6" s="447"/>
      <c r="N6" s="485" t="s">
        <v>329</v>
      </c>
      <c r="O6" s="486"/>
      <c r="P6" s="447"/>
      <c r="Q6" s="500" t="s">
        <v>330</v>
      </c>
      <c r="R6" s="500"/>
      <c r="S6" s="267"/>
    </row>
    <row r="7" spans="1:19" ht="27.75" customHeight="1">
      <c r="A7" s="546"/>
      <c r="B7" s="118" t="s">
        <v>523</v>
      </c>
      <c r="C7" s="118" t="s">
        <v>524</v>
      </c>
      <c r="D7" s="118" t="s">
        <v>308</v>
      </c>
      <c r="E7" s="118" t="s">
        <v>523</v>
      </c>
      <c r="F7" s="118" t="s">
        <v>524</v>
      </c>
      <c r="G7" s="118" t="s">
        <v>308</v>
      </c>
      <c r="H7" s="118" t="s">
        <v>523</v>
      </c>
      <c r="I7" s="118" t="s">
        <v>524</v>
      </c>
      <c r="J7" s="118" t="s">
        <v>308</v>
      </c>
      <c r="K7" s="118" t="s">
        <v>523</v>
      </c>
      <c r="L7" s="118" t="s">
        <v>524</v>
      </c>
      <c r="M7" s="118" t="s">
        <v>308</v>
      </c>
      <c r="N7" s="118" t="s">
        <v>523</v>
      </c>
      <c r="O7" s="118" t="s">
        <v>524</v>
      </c>
      <c r="P7" s="118" t="s">
        <v>308</v>
      </c>
      <c r="Q7" s="71" t="s">
        <v>308</v>
      </c>
      <c r="R7" s="71" t="s">
        <v>331</v>
      </c>
      <c r="S7" s="267"/>
    </row>
    <row r="8" spans="1:19" ht="13.5" customHeight="1">
      <c r="A8" s="268" t="s">
        <v>525</v>
      </c>
      <c r="B8" s="85" t="s">
        <v>16</v>
      </c>
      <c r="C8" s="85" t="s">
        <v>16</v>
      </c>
      <c r="D8" s="91">
        <f>SUM(B8:C8)</f>
        <v>0</v>
      </c>
      <c r="E8" s="85" t="s">
        <v>16</v>
      </c>
      <c r="F8" s="85" t="s">
        <v>16</v>
      </c>
      <c r="G8" s="91">
        <f>SUM(E8:F8)</f>
        <v>0</v>
      </c>
      <c r="H8" s="91">
        <f aca="true" t="shared" si="0" ref="H8:J11">IF(AND(ISNUMBER(N8),ISNUMBER(K8),ISNUMBER(E8),E8&lt;&gt;0),(N8-K8)/E8*1,0)</f>
        <v>0</v>
      </c>
      <c r="I8" s="91">
        <f t="shared" si="0"/>
        <v>0</v>
      </c>
      <c r="J8" s="91">
        <f t="shared" si="0"/>
        <v>0</v>
      </c>
      <c r="K8" s="85" t="s">
        <v>16</v>
      </c>
      <c r="L8" s="85" t="s">
        <v>16</v>
      </c>
      <c r="M8" s="91">
        <f>SUM(K8:L8)</f>
        <v>0</v>
      </c>
      <c r="N8" s="85" t="s">
        <v>16</v>
      </c>
      <c r="O8" s="85" t="s">
        <v>16</v>
      </c>
      <c r="P8" s="91">
        <f>SUM(N8:O8)</f>
        <v>0</v>
      </c>
      <c r="Q8" s="85" t="s">
        <v>16</v>
      </c>
      <c r="R8" s="85" t="s">
        <v>16</v>
      </c>
      <c r="S8" s="80"/>
    </row>
    <row r="9" spans="1:19" ht="13.5" customHeight="1">
      <c r="A9" s="268" t="s">
        <v>526</v>
      </c>
      <c r="B9" s="85" t="s">
        <v>16</v>
      </c>
      <c r="C9" s="85" t="s">
        <v>16</v>
      </c>
      <c r="D9" s="91">
        <f>SUM(B9:C9)</f>
        <v>0</v>
      </c>
      <c r="E9" s="85" t="s">
        <v>16</v>
      </c>
      <c r="F9" s="85" t="s">
        <v>16</v>
      </c>
      <c r="G9" s="91">
        <f>SUM(E9:F9)</f>
        <v>0</v>
      </c>
      <c r="H9" s="91">
        <f t="shared" si="0"/>
        <v>0</v>
      </c>
      <c r="I9" s="91">
        <f t="shared" si="0"/>
        <v>0</v>
      </c>
      <c r="J9" s="91">
        <f t="shared" si="0"/>
        <v>0</v>
      </c>
      <c r="K9" s="85" t="s">
        <v>16</v>
      </c>
      <c r="L9" s="85" t="s">
        <v>16</v>
      </c>
      <c r="M9" s="91">
        <f>SUM(K9:L9)</f>
        <v>0</v>
      </c>
      <c r="N9" s="85" t="s">
        <v>16</v>
      </c>
      <c r="O9" s="85" t="s">
        <v>16</v>
      </c>
      <c r="P9" s="91">
        <f>SUM(N9:O9)</f>
        <v>0</v>
      </c>
      <c r="Q9" s="85" t="s">
        <v>16</v>
      </c>
      <c r="R9" s="85" t="s">
        <v>16</v>
      </c>
      <c r="S9" s="80"/>
    </row>
    <row r="10" spans="1:19" ht="28.5" customHeight="1">
      <c r="A10" s="136" t="s">
        <v>527</v>
      </c>
      <c r="B10" s="85" t="s">
        <v>16</v>
      </c>
      <c r="C10" s="85" t="s">
        <v>16</v>
      </c>
      <c r="D10" s="91">
        <f>SUM(B10:C10)</f>
        <v>0</v>
      </c>
      <c r="E10" s="85" t="s">
        <v>16</v>
      </c>
      <c r="F10" s="85" t="s">
        <v>16</v>
      </c>
      <c r="G10" s="91">
        <f>SUM(E10:F10)</f>
        <v>0</v>
      </c>
      <c r="H10" s="91">
        <f t="shared" si="0"/>
        <v>0</v>
      </c>
      <c r="I10" s="91">
        <f t="shared" si="0"/>
        <v>0</v>
      </c>
      <c r="J10" s="91">
        <f t="shared" si="0"/>
        <v>0</v>
      </c>
      <c r="K10" s="85" t="s">
        <v>16</v>
      </c>
      <c r="L10" s="85" t="s">
        <v>16</v>
      </c>
      <c r="M10" s="91">
        <f>SUM(K10:L10)</f>
        <v>0</v>
      </c>
      <c r="N10" s="85" t="s">
        <v>16</v>
      </c>
      <c r="O10" s="85" t="s">
        <v>16</v>
      </c>
      <c r="P10" s="91">
        <f>SUM(N10:O10)</f>
        <v>0</v>
      </c>
      <c r="Q10" s="85" t="s">
        <v>16</v>
      </c>
      <c r="R10" s="85" t="s">
        <v>16</v>
      </c>
      <c r="S10" s="246"/>
    </row>
    <row r="11" spans="1:19" ht="13.5" customHeight="1">
      <c r="A11" s="268" t="s">
        <v>528</v>
      </c>
      <c r="B11" s="85" t="s">
        <v>16</v>
      </c>
      <c r="C11" s="85" t="s">
        <v>16</v>
      </c>
      <c r="D11" s="91">
        <f>SUM(B11:C11)</f>
        <v>0</v>
      </c>
      <c r="E11" s="85" t="s">
        <v>16</v>
      </c>
      <c r="F11" s="85" t="s">
        <v>16</v>
      </c>
      <c r="G11" s="91">
        <f>SUM(E11:F11)</f>
        <v>0</v>
      </c>
      <c r="H11" s="91">
        <f t="shared" si="0"/>
        <v>0</v>
      </c>
      <c r="I11" s="91">
        <f t="shared" si="0"/>
        <v>0</v>
      </c>
      <c r="J11" s="91">
        <f t="shared" si="0"/>
        <v>0</v>
      </c>
      <c r="K11" s="85" t="s">
        <v>16</v>
      </c>
      <c r="L11" s="85" t="s">
        <v>16</v>
      </c>
      <c r="M11" s="91">
        <f>SUM(K11:L11)</f>
        <v>0</v>
      </c>
      <c r="N11" s="85" t="s">
        <v>16</v>
      </c>
      <c r="O11" s="85" t="s">
        <v>16</v>
      </c>
      <c r="P11" s="91">
        <f>SUM(N11:O11)</f>
        <v>0</v>
      </c>
      <c r="Q11" s="85" t="s">
        <v>16</v>
      </c>
      <c r="R11" s="85" t="s">
        <v>16</v>
      </c>
      <c r="S11" s="246"/>
    </row>
    <row r="12" spans="1:19" ht="21" customHeight="1">
      <c r="A12" s="269" t="s">
        <v>300</v>
      </c>
      <c r="B12" s="91">
        <f>SUM(B8:B11)</f>
        <v>0</v>
      </c>
      <c r="C12" s="91">
        <f>SUM(C8:C11)</f>
        <v>0</v>
      </c>
      <c r="D12" s="91">
        <f>SUM(B12:C12)</f>
        <v>0</v>
      </c>
      <c r="E12" s="91">
        <f>SUM(E8:E11)</f>
        <v>0</v>
      </c>
      <c r="F12" s="91">
        <f>SUM(F8:F11)</f>
        <v>0</v>
      </c>
      <c r="G12" s="91">
        <f>SUM(E12:F12)</f>
        <v>0</v>
      </c>
      <c r="H12" s="91">
        <f>IF(AND(ISNUMBER(N12),ISNUMBER(K12),ISNUMBER(E12),E12&lt;&gt;0),(N12-K12)/E12*1,0)</f>
        <v>0</v>
      </c>
      <c r="I12" s="91">
        <f>IF(AND(ISNUMBER(O12),ISNUMBER(L12),ISNUMBER(F12),F12&lt;&gt;0),(O12-L12)/F12*1,0)</f>
        <v>0</v>
      </c>
      <c r="J12" s="91">
        <f>IF(AND(ISNUMBER(P12),ISNUMBER(M12),ISNUMBER(G12),G12&lt;&gt;0),(P12-M12)/G12*1,0)</f>
        <v>0</v>
      </c>
      <c r="K12" s="91">
        <f>SUM(K8:K11)</f>
        <v>0</v>
      </c>
      <c r="L12" s="91">
        <f>SUM(L8:L11)</f>
        <v>0</v>
      </c>
      <c r="M12" s="91">
        <f>SUM(K12:L12)</f>
        <v>0</v>
      </c>
      <c r="N12" s="91">
        <f>SUM(N8:N11)</f>
        <v>0</v>
      </c>
      <c r="O12" s="91">
        <f>SUM(O8:O11)</f>
        <v>0</v>
      </c>
      <c r="P12" s="91">
        <f>SUM(N12:O12)</f>
        <v>0</v>
      </c>
      <c r="Q12" s="91">
        <f>SUM(Q8:Q11)</f>
        <v>0</v>
      </c>
      <c r="R12" s="91">
        <f>SUM(R8:R11)</f>
        <v>0</v>
      </c>
      <c r="S12" s="270"/>
    </row>
    <row r="13" spans="1:19" ht="13.5" customHeight="1">
      <c r="A13" s="238" t="s">
        <v>473</v>
      </c>
      <c r="B13" s="240"/>
      <c r="C13" s="240"/>
      <c r="D13" s="239"/>
      <c r="E13" s="240"/>
      <c r="F13" s="240"/>
      <c r="G13" s="239"/>
      <c r="H13" s="240"/>
      <c r="I13" s="240"/>
      <c r="J13" s="240"/>
      <c r="K13" s="240"/>
      <c r="L13" s="240"/>
      <c r="M13" s="240"/>
      <c r="N13" s="240"/>
      <c r="O13" s="240"/>
      <c r="P13" s="239"/>
      <c r="Q13" s="239"/>
      <c r="R13" s="239"/>
      <c r="S13" s="270"/>
    </row>
    <row r="14" ht="13.5" customHeight="1">
      <c r="S14" s="246"/>
    </row>
    <row r="15" ht="13.5" customHeight="1">
      <c r="S15" s="246"/>
    </row>
    <row r="16" spans="3:19" ht="13.5" customHeight="1">
      <c r="C16" s="246"/>
      <c r="D16" s="547"/>
      <c r="E16" s="547"/>
      <c r="F16" s="547"/>
      <c r="G16" s="547"/>
      <c r="H16" s="547"/>
      <c r="I16" s="547"/>
      <c r="J16" s="547"/>
      <c r="K16" s="547"/>
      <c r="L16" s="547"/>
      <c r="M16" s="246"/>
      <c r="N16" s="246"/>
      <c r="O16" s="246"/>
      <c r="P16" s="246"/>
      <c r="S16" s="246"/>
    </row>
    <row r="17" spans="3:19" ht="13.5" customHeight="1"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S17" s="246"/>
    </row>
    <row r="18" spans="3:19" ht="13.5" customHeight="1"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S18" s="246"/>
    </row>
    <row r="19" spans="3:19" ht="16.5" customHeight="1"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S19" s="246"/>
    </row>
    <row r="20" spans="3:19" ht="13.5" customHeight="1"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S20" s="246"/>
    </row>
    <row r="21" spans="3:19" ht="45" customHeight="1"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S21" s="246"/>
    </row>
    <row r="22" ht="31.5" customHeight="1">
      <c r="S22" s="246"/>
    </row>
    <row r="23" ht="14.25" customHeight="1">
      <c r="S23" s="246"/>
    </row>
    <row r="24" ht="13.5" customHeight="1">
      <c r="S24" s="246"/>
    </row>
    <row r="25" ht="13.5" customHeight="1">
      <c r="S25" s="246"/>
    </row>
    <row r="26" ht="13.5" customHeight="1">
      <c r="S26" s="246"/>
    </row>
    <row r="27" ht="13.5" customHeight="1">
      <c r="S27" s="246"/>
    </row>
    <row r="28" ht="18" customHeight="1"/>
    <row r="29" ht="26.25" customHeight="1"/>
  </sheetData>
  <sheetProtection/>
  <mergeCells count="10">
    <mergeCell ref="Q6:R6"/>
    <mergeCell ref="D16:F16"/>
    <mergeCell ref="G16:I16"/>
    <mergeCell ref="J16:L16"/>
    <mergeCell ref="K6:M6"/>
    <mergeCell ref="N6:P6"/>
    <mergeCell ref="A6:A7"/>
    <mergeCell ref="B6:D6"/>
    <mergeCell ref="E6:G6"/>
    <mergeCell ref="H6:J6"/>
  </mergeCells>
  <printOptions/>
  <pageMargins left="0.75" right="0.75" top="1" bottom="1" header="0.5" footer="0.5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view="pageBreakPreview" zoomScale="97" zoomScaleSheetLayoutView="97" zoomScalePageLayoutView="0" workbookViewId="0" topLeftCell="A1">
      <selection activeCell="K8" sqref="K8"/>
    </sheetView>
  </sheetViews>
  <sheetFormatPr defaultColWidth="9.140625" defaultRowHeight="12.75"/>
  <cols>
    <col min="1" max="1" width="16.7109375" style="0" customWidth="1"/>
    <col min="2" max="2" width="17.140625" style="0" customWidth="1"/>
    <col min="3" max="3" width="16.57421875" style="0" customWidth="1"/>
    <col min="4" max="4" width="17.421875" style="0" customWidth="1"/>
    <col min="5" max="5" width="13.421875" style="0" customWidth="1"/>
    <col min="6" max="6" width="10.7109375" style="0" customWidth="1"/>
    <col min="7" max="7" width="13.421875" style="0" customWidth="1"/>
    <col min="8" max="8" width="16.57421875" style="0" customWidth="1"/>
    <col min="9" max="9" width="2.421875" style="0" customWidth="1"/>
  </cols>
  <sheetData>
    <row r="1" spans="1:8" ht="12.75">
      <c r="A1" s="62" t="str">
        <f>'T.0.1'!B3</f>
        <v>Obj.1-2</v>
      </c>
      <c r="B1" s="63" t="str">
        <f>'T.0.1'!B7</f>
        <v>MAOBJ</v>
      </c>
      <c r="C1" s="64">
        <f>'T.0.1'!B6</f>
        <v>2007</v>
      </c>
      <c r="H1" s="126"/>
    </row>
    <row r="2" s="23" customFormat="1" ht="19.5" customHeight="1">
      <c r="A2" s="255" t="s">
        <v>234</v>
      </c>
    </row>
    <row r="3" s="23" customFormat="1" ht="13.5" customHeight="1">
      <c r="A3" s="251"/>
    </row>
    <row r="4" spans="1:8" s="23" customFormat="1" ht="13.5" customHeight="1">
      <c r="A4" s="271" t="s">
        <v>529</v>
      </c>
      <c r="B4" s="253"/>
      <c r="C4" s="253"/>
      <c r="D4" s="253"/>
      <c r="E4" s="253"/>
      <c r="F4" s="253"/>
      <c r="G4" s="253"/>
      <c r="H4" s="253"/>
    </row>
    <row r="5" spans="1:8" ht="12.75" customHeight="1">
      <c r="A5" s="272"/>
      <c r="B5" s="253"/>
      <c r="C5" s="253"/>
      <c r="D5" s="253"/>
      <c r="E5" s="253"/>
      <c r="F5" s="253"/>
      <c r="G5" s="253"/>
      <c r="H5" s="253"/>
    </row>
    <row r="6" spans="1:8" ht="33" customHeight="1">
      <c r="A6" s="552" t="s">
        <v>530</v>
      </c>
      <c r="B6" s="553"/>
      <c r="C6" s="484" t="s">
        <v>466</v>
      </c>
      <c r="D6" s="484" t="s">
        <v>483</v>
      </c>
      <c r="E6" s="484" t="s">
        <v>329</v>
      </c>
      <c r="F6" s="500" t="s">
        <v>330</v>
      </c>
      <c r="G6" s="500"/>
      <c r="H6" s="484" t="s">
        <v>521</v>
      </c>
    </row>
    <row r="7" spans="1:8" ht="27.75" customHeight="1">
      <c r="A7" s="554"/>
      <c r="B7" s="555"/>
      <c r="C7" s="484"/>
      <c r="D7" s="484"/>
      <c r="E7" s="484"/>
      <c r="F7" s="71" t="s">
        <v>308</v>
      </c>
      <c r="G7" s="71" t="s">
        <v>331</v>
      </c>
      <c r="H7" s="548"/>
    </row>
    <row r="8" spans="1:8" ht="45" customHeight="1">
      <c r="A8" s="549" t="s">
        <v>531</v>
      </c>
      <c r="B8" s="442"/>
      <c r="C8" s="273" t="s">
        <v>16</v>
      </c>
      <c r="D8" s="273" t="s">
        <v>16</v>
      </c>
      <c r="E8" s="273" t="s">
        <v>16</v>
      </c>
      <c r="F8" s="273" t="s">
        <v>16</v>
      </c>
      <c r="G8" s="273" t="s">
        <v>16</v>
      </c>
      <c r="H8" s="274" t="s">
        <v>16</v>
      </c>
    </row>
    <row r="9" spans="1:8" ht="44.25" customHeight="1">
      <c r="A9" s="550" t="s">
        <v>532</v>
      </c>
      <c r="B9" s="551"/>
      <c r="C9" s="273" t="s">
        <v>16</v>
      </c>
      <c r="D9" s="273" t="s">
        <v>16</v>
      </c>
      <c r="E9" s="273" t="s">
        <v>16</v>
      </c>
      <c r="F9" s="273" t="s">
        <v>16</v>
      </c>
      <c r="G9" s="273" t="s">
        <v>16</v>
      </c>
      <c r="H9" s="237"/>
    </row>
    <row r="10" spans="1:8" ht="48" customHeight="1">
      <c r="A10" s="549" t="s">
        <v>533</v>
      </c>
      <c r="B10" s="442"/>
      <c r="C10" s="273" t="s">
        <v>16</v>
      </c>
      <c r="D10" s="273" t="s">
        <v>16</v>
      </c>
      <c r="E10" s="273" t="s">
        <v>16</v>
      </c>
      <c r="F10" s="273" t="s">
        <v>16</v>
      </c>
      <c r="G10" s="273" t="s">
        <v>16</v>
      </c>
      <c r="H10" s="237"/>
    </row>
    <row r="11" spans="1:8" ht="27" customHeight="1">
      <c r="A11" s="549" t="s">
        <v>534</v>
      </c>
      <c r="B11" s="442"/>
      <c r="C11" s="273" t="s">
        <v>16</v>
      </c>
      <c r="D11" s="273" t="s">
        <v>16</v>
      </c>
      <c r="E11" s="273" t="s">
        <v>16</v>
      </c>
      <c r="F11" s="273" t="s">
        <v>16</v>
      </c>
      <c r="G11" s="273" t="s">
        <v>16</v>
      </c>
      <c r="H11" s="237"/>
    </row>
    <row r="12" spans="1:8" ht="31.5" customHeight="1">
      <c r="A12" s="556" t="s">
        <v>535</v>
      </c>
      <c r="B12" s="557"/>
      <c r="C12" s="273" t="s">
        <v>16</v>
      </c>
      <c r="D12" s="273" t="s">
        <v>16</v>
      </c>
      <c r="E12" s="273" t="s">
        <v>16</v>
      </c>
      <c r="F12" s="273" t="s">
        <v>16</v>
      </c>
      <c r="G12" s="273" t="s">
        <v>16</v>
      </c>
      <c r="H12" s="273" t="s">
        <v>16</v>
      </c>
    </row>
    <row r="13" spans="1:8" ht="21" customHeight="1">
      <c r="A13" s="558" t="s">
        <v>536</v>
      </c>
      <c r="B13" s="559"/>
      <c r="C13" s="273" t="s">
        <v>16</v>
      </c>
      <c r="D13" s="273" t="s">
        <v>16</v>
      </c>
      <c r="E13" s="273" t="s">
        <v>16</v>
      </c>
      <c r="F13" s="273" t="s">
        <v>16</v>
      </c>
      <c r="G13" s="273" t="s">
        <v>16</v>
      </c>
      <c r="H13" s="275"/>
    </row>
    <row r="14" spans="1:8" ht="16.5" customHeight="1">
      <c r="A14" s="560" t="s">
        <v>308</v>
      </c>
      <c r="B14" s="561"/>
      <c r="C14" s="276">
        <f>SUM(C8:C13)</f>
        <v>0</v>
      </c>
      <c r="D14" s="276">
        <f>SUM(D8:D13)</f>
        <v>0</v>
      </c>
      <c r="E14" s="276">
        <f>SUM(E8:E13)</f>
        <v>0</v>
      </c>
      <c r="F14" s="276">
        <f>SUM(F8:F13)</f>
        <v>0</v>
      </c>
      <c r="G14" s="276">
        <f>SUM(G8:G13)</f>
        <v>0</v>
      </c>
      <c r="H14" s="276">
        <f>SUM(H8:H12)</f>
        <v>0</v>
      </c>
    </row>
    <row r="15" spans="1:8" ht="14.25" customHeight="1">
      <c r="A15" s="562" t="s">
        <v>473</v>
      </c>
      <c r="B15" s="563"/>
      <c r="C15" s="274"/>
      <c r="D15" s="277"/>
      <c r="E15" s="274"/>
      <c r="F15" s="274"/>
      <c r="G15" s="274"/>
      <c r="H15" s="237"/>
    </row>
    <row r="16" spans="1:7" ht="13.5" customHeight="1">
      <c r="A16" s="278"/>
      <c r="B16" s="279"/>
      <c r="C16" s="280"/>
      <c r="D16" s="280"/>
      <c r="E16" s="280"/>
      <c r="F16" s="281"/>
      <c r="G16" s="281"/>
    </row>
    <row r="17" spans="1:10" ht="34.5" customHeight="1">
      <c r="A17" s="552" t="s">
        <v>537</v>
      </c>
      <c r="B17" s="564"/>
      <c r="C17" s="484" t="s">
        <v>466</v>
      </c>
      <c r="D17" s="484" t="s">
        <v>483</v>
      </c>
      <c r="E17" s="484" t="s">
        <v>329</v>
      </c>
      <c r="F17" s="500" t="s">
        <v>330</v>
      </c>
      <c r="G17" s="500"/>
      <c r="H17" s="484" t="s">
        <v>521</v>
      </c>
      <c r="I17" s="178"/>
      <c r="J17" s="178"/>
    </row>
    <row r="18" spans="1:10" ht="24.75" customHeight="1">
      <c r="A18" s="554"/>
      <c r="B18" s="555"/>
      <c r="C18" s="484"/>
      <c r="D18" s="484"/>
      <c r="E18" s="484"/>
      <c r="F18" s="71" t="s">
        <v>308</v>
      </c>
      <c r="G18" s="71" t="s">
        <v>331</v>
      </c>
      <c r="H18" s="548"/>
      <c r="I18" s="246"/>
      <c r="J18" s="246"/>
    </row>
    <row r="19" spans="1:8" ht="36" customHeight="1">
      <c r="A19" s="549" t="s">
        <v>538</v>
      </c>
      <c r="B19" s="442"/>
      <c r="C19" s="273" t="s">
        <v>16</v>
      </c>
      <c r="D19" s="273" t="s">
        <v>16</v>
      </c>
      <c r="E19" s="273" t="s">
        <v>16</v>
      </c>
      <c r="F19" s="273" t="s">
        <v>16</v>
      </c>
      <c r="G19" s="273" t="s">
        <v>16</v>
      </c>
      <c r="H19" s="273" t="s">
        <v>16</v>
      </c>
    </row>
    <row r="20" spans="1:8" ht="40.5" customHeight="1">
      <c r="A20" s="549" t="s">
        <v>539</v>
      </c>
      <c r="B20" s="442"/>
      <c r="C20" s="273" t="s">
        <v>16</v>
      </c>
      <c r="D20" s="273" t="s">
        <v>16</v>
      </c>
      <c r="E20" s="273" t="s">
        <v>16</v>
      </c>
      <c r="F20" s="273" t="s">
        <v>16</v>
      </c>
      <c r="G20" s="273" t="s">
        <v>16</v>
      </c>
      <c r="H20" s="273" t="s">
        <v>16</v>
      </c>
    </row>
    <row r="21" spans="1:8" ht="15.75" customHeight="1">
      <c r="A21" s="560" t="s">
        <v>308</v>
      </c>
      <c r="B21" s="561"/>
      <c r="C21" s="282">
        <f aca="true" t="shared" si="0" ref="C21:H21">SUM(C19:C20)</f>
        <v>0</v>
      </c>
      <c r="D21" s="276">
        <f t="shared" si="0"/>
        <v>0</v>
      </c>
      <c r="E21" s="276">
        <f t="shared" si="0"/>
        <v>0</v>
      </c>
      <c r="F21" s="276">
        <f t="shared" si="0"/>
        <v>0</v>
      </c>
      <c r="G21" s="276">
        <f t="shared" si="0"/>
        <v>0</v>
      </c>
      <c r="H21" s="283">
        <f t="shared" si="0"/>
        <v>0</v>
      </c>
    </row>
    <row r="22" spans="1:8" ht="15" customHeight="1">
      <c r="A22" s="562" t="s">
        <v>473</v>
      </c>
      <c r="B22" s="563"/>
      <c r="C22" s="239"/>
      <c r="D22" s="284"/>
      <c r="E22" s="239"/>
      <c r="F22" s="239"/>
      <c r="G22" s="239"/>
      <c r="H22" s="239"/>
    </row>
    <row r="23" spans="1:8" s="246" customFormat="1" ht="15.75" customHeight="1">
      <c r="A23" s="285"/>
      <c r="B23" s="286"/>
      <c r="C23" s="287"/>
      <c r="D23" s="287"/>
      <c r="E23" s="287"/>
      <c r="F23" s="287"/>
      <c r="G23" s="287"/>
      <c r="H23" s="288"/>
    </row>
    <row r="24" spans="1:8" s="249" customFormat="1" ht="27" customHeight="1" thickBot="1">
      <c r="A24" s="565" t="s">
        <v>540</v>
      </c>
      <c r="B24" s="566"/>
      <c r="C24" s="289">
        <f>SUM('i.1'!D12,'i.2'!C14,C21)</f>
        <v>0</v>
      </c>
      <c r="D24" s="290">
        <f>SUM('i.1'!M12,'i.2'!D14,'i.2'!D21)</f>
        <v>0</v>
      </c>
      <c r="E24" s="290">
        <f>SUM('i.1'!P12,'i.2'!E14,'i.2'!E21)</f>
        <v>0</v>
      </c>
      <c r="F24" s="290">
        <f>SUM('i.1'!Q12,'i.2'!F14,'i.2'!F21)</f>
        <v>0</v>
      </c>
      <c r="G24" s="290">
        <f>SUM('i.1'!R12,'i.2'!G14,'i.2'!G21)</f>
        <v>0</v>
      </c>
      <c r="H24" s="291"/>
    </row>
    <row r="26" ht="12.75">
      <c r="C26" s="22"/>
    </row>
  </sheetData>
  <sheetProtection/>
  <mergeCells count="25">
    <mergeCell ref="D17:D18"/>
    <mergeCell ref="E17:E18"/>
    <mergeCell ref="A24:B24"/>
    <mergeCell ref="A19:B19"/>
    <mergeCell ref="A20:B20"/>
    <mergeCell ref="A21:B21"/>
    <mergeCell ref="A22:B22"/>
    <mergeCell ref="F17:G17"/>
    <mergeCell ref="H17:H18"/>
    <mergeCell ref="A10:B10"/>
    <mergeCell ref="A11:B11"/>
    <mergeCell ref="A12:B12"/>
    <mergeCell ref="A13:B13"/>
    <mergeCell ref="A14:B14"/>
    <mergeCell ref="A15:B15"/>
    <mergeCell ref="A17:B18"/>
    <mergeCell ref="C17:C18"/>
    <mergeCell ref="F6:G6"/>
    <mergeCell ref="H6:H7"/>
    <mergeCell ref="A8:B8"/>
    <mergeCell ref="A9:B9"/>
    <mergeCell ref="A6:B7"/>
    <mergeCell ref="C6:C7"/>
    <mergeCell ref="D6:D7"/>
    <mergeCell ref="E6:E7"/>
  </mergeCells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view="pageBreakPreview" zoomScaleSheetLayoutView="100" zoomScalePageLayoutView="0" workbookViewId="0" topLeftCell="A1">
      <selection activeCell="I18" sqref="I18"/>
    </sheetView>
  </sheetViews>
  <sheetFormatPr defaultColWidth="9.140625" defaultRowHeight="12.75"/>
  <cols>
    <col min="1" max="1" width="20.7109375" style="0" customWidth="1"/>
    <col min="2" max="2" width="13.8515625" style="0" customWidth="1"/>
    <col min="3" max="3" width="17.8515625" style="0" customWidth="1"/>
    <col min="4" max="4" width="19.8515625" style="0" customWidth="1"/>
    <col min="5" max="5" width="17.57421875" style="0" customWidth="1"/>
    <col min="6" max="6" width="16.421875" style="0" customWidth="1"/>
    <col min="7" max="7" width="16.7109375" style="0" customWidth="1"/>
    <col min="8" max="8" width="6.8515625" style="0" customWidth="1"/>
    <col min="9" max="10" width="14.7109375" style="0" customWidth="1"/>
    <col min="11" max="12" width="6.7109375" style="0" customWidth="1"/>
    <col min="13" max="18" width="5.7109375" style="0" customWidth="1"/>
    <col min="19" max="19" width="8.00390625" style="0" customWidth="1"/>
    <col min="20" max="20" width="10.8515625" style="0" customWidth="1"/>
  </cols>
  <sheetData>
    <row r="1" spans="1:7" ht="12.75">
      <c r="A1" s="62" t="str">
        <f>'T.0.1'!B3</f>
        <v>Obj.1-2</v>
      </c>
      <c r="B1" s="63" t="str">
        <f>'T.0.1'!B7</f>
        <v>MAOBJ</v>
      </c>
      <c r="C1" s="64">
        <f>'T.0.1'!B6</f>
        <v>2007</v>
      </c>
      <c r="G1" s="126"/>
    </row>
    <row r="2" spans="1:8" s="23" customFormat="1" ht="19.5" customHeight="1">
      <c r="A2" s="335" t="s">
        <v>541</v>
      </c>
      <c r="B2" s="336"/>
      <c r="C2" s="336"/>
      <c r="D2" s="336"/>
      <c r="E2" s="336"/>
      <c r="F2" s="336"/>
      <c r="G2" s="336"/>
      <c r="H2" s="336"/>
    </row>
    <row r="3" ht="13.5" customHeight="1"/>
    <row r="4" spans="1:2" s="23" customFormat="1" ht="15.75">
      <c r="A4" s="409" t="s">
        <v>611</v>
      </c>
      <c r="B4" s="412"/>
    </row>
    <row r="5" spans="1:3" s="23" customFormat="1" ht="15.75">
      <c r="A5" s="251"/>
      <c r="C5" s="23" t="s">
        <v>607</v>
      </c>
    </row>
    <row r="6" spans="1:7" ht="27" customHeight="1">
      <c r="A6" s="567" t="s">
        <v>542</v>
      </c>
      <c r="B6" s="484" t="s">
        <v>466</v>
      </c>
      <c r="C6" s="473" t="s">
        <v>543</v>
      </c>
      <c r="D6" s="484" t="s">
        <v>483</v>
      </c>
      <c r="E6" s="484" t="s">
        <v>329</v>
      </c>
      <c r="F6" s="500" t="s">
        <v>330</v>
      </c>
      <c r="G6" s="500"/>
    </row>
    <row r="7" spans="1:7" ht="12.75">
      <c r="A7" s="567"/>
      <c r="B7" s="484"/>
      <c r="C7" s="532"/>
      <c r="D7" s="484"/>
      <c r="E7" s="484"/>
      <c r="F7" s="71" t="s">
        <v>308</v>
      </c>
      <c r="G7" s="71" t="s">
        <v>331</v>
      </c>
    </row>
    <row r="8" spans="1:9" ht="12.75">
      <c r="A8" s="292" t="s">
        <v>152</v>
      </c>
      <c r="B8" s="144">
        <v>10</v>
      </c>
      <c r="C8" s="325">
        <v>794</v>
      </c>
      <c r="D8" s="362">
        <v>1381.174588235294</v>
      </c>
      <c r="E8" s="362">
        <v>2727.1765411764704</v>
      </c>
      <c r="F8" s="362">
        <v>2045.3823568627452</v>
      </c>
      <c r="G8" s="362">
        <f>+F8*0.75</f>
        <v>1534.036767647059</v>
      </c>
      <c r="H8" s="246"/>
      <c r="I8" s="246"/>
    </row>
    <row r="9" spans="1:7" ht="12.75">
      <c r="A9" s="293" t="s">
        <v>473</v>
      </c>
      <c r="B9" s="294"/>
      <c r="C9" s="295"/>
      <c r="D9" s="295"/>
      <c r="E9" s="294"/>
      <c r="F9" s="294"/>
      <c r="G9" s="294"/>
    </row>
    <row r="11" ht="15.75">
      <c r="A11" s="251" t="s">
        <v>544</v>
      </c>
    </row>
    <row r="13" spans="1:7" ht="12.75">
      <c r="A13" s="567" t="s">
        <v>542</v>
      </c>
      <c r="B13" s="484" t="s">
        <v>466</v>
      </c>
      <c r="C13" s="473" t="s">
        <v>543</v>
      </c>
      <c r="D13" s="484" t="s">
        <v>483</v>
      </c>
      <c r="E13" s="484" t="s">
        <v>329</v>
      </c>
      <c r="F13" s="500" t="s">
        <v>330</v>
      </c>
      <c r="G13" s="500"/>
    </row>
    <row r="14" spans="1:7" ht="12.75">
      <c r="A14" s="567"/>
      <c r="B14" s="484"/>
      <c r="C14" s="532"/>
      <c r="D14" s="484"/>
      <c r="E14" s="484"/>
      <c r="F14" s="71" t="s">
        <v>308</v>
      </c>
      <c r="G14" s="71" t="s">
        <v>331</v>
      </c>
    </row>
    <row r="15" spans="1:9" ht="12.75">
      <c r="A15" s="296" t="s">
        <v>154</v>
      </c>
      <c r="B15" s="85" t="s">
        <v>16</v>
      </c>
      <c r="C15" s="85" t="s">
        <v>16</v>
      </c>
      <c r="D15" s="85" t="s">
        <v>16</v>
      </c>
      <c r="E15" s="85" t="s">
        <v>16</v>
      </c>
      <c r="F15" s="85" t="s">
        <v>16</v>
      </c>
      <c r="G15" s="85" t="s">
        <v>16</v>
      </c>
      <c r="H15" s="246"/>
      <c r="I15" s="246"/>
    </row>
    <row r="16" spans="1:7" ht="12.75">
      <c r="A16" s="293" t="s">
        <v>473</v>
      </c>
      <c r="B16" s="85"/>
      <c r="C16" s="297"/>
      <c r="D16" s="297"/>
      <c r="E16" s="85"/>
      <c r="F16" s="85"/>
      <c r="G16" s="85"/>
    </row>
  </sheetData>
  <sheetProtection/>
  <mergeCells count="12">
    <mergeCell ref="E6:E7"/>
    <mergeCell ref="F6:G6"/>
    <mergeCell ref="E13:E14"/>
    <mergeCell ref="F13:G13"/>
    <mergeCell ref="A6:A7"/>
    <mergeCell ref="B6:B7"/>
    <mergeCell ref="A13:A14"/>
    <mergeCell ref="B13:B14"/>
    <mergeCell ref="C13:C14"/>
    <mergeCell ref="D13:D14"/>
    <mergeCell ref="C6:C7"/>
    <mergeCell ref="D6:D7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view="pageBreakPreview" zoomScaleSheetLayoutView="100" zoomScalePageLayoutView="0" workbookViewId="0" topLeftCell="A1">
      <selection activeCell="E16" sqref="E16"/>
    </sheetView>
  </sheetViews>
  <sheetFormatPr defaultColWidth="20.7109375" defaultRowHeight="12.75"/>
  <cols>
    <col min="1" max="1" width="49.28125" style="1" customWidth="1"/>
    <col min="2" max="2" width="14.7109375" style="0" customWidth="1"/>
    <col min="3" max="3" width="19.28125" style="0" customWidth="1"/>
    <col min="4" max="4" width="14.7109375" style="0" customWidth="1"/>
    <col min="5" max="6" width="16.421875" style="0" customWidth="1"/>
    <col min="7" max="7" width="0.13671875" style="0" customWidth="1"/>
    <col min="8" max="8" width="14.7109375" style="0" hidden="1" customWidth="1"/>
    <col min="9" max="10" width="14.7109375" style="0" customWidth="1"/>
  </cols>
  <sheetData>
    <row r="1" spans="1:10" ht="12.75">
      <c r="A1" s="62" t="str">
        <f>'T.0.1'!B3</f>
        <v>Obj.1-2</v>
      </c>
      <c r="B1" s="63" t="str">
        <f>'T.0.1'!B7</f>
        <v>MAOBJ</v>
      </c>
      <c r="C1" s="64">
        <f>'T.0.1'!B6</f>
        <v>2007</v>
      </c>
      <c r="D1" s="49"/>
      <c r="E1" s="49"/>
      <c r="F1" s="49"/>
      <c r="G1" s="49"/>
      <c r="H1" s="49"/>
      <c r="I1" s="126"/>
      <c r="J1" s="49"/>
    </row>
    <row r="2" ht="19.5" customHeight="1">
      <c r="A2" s="230" t="s">
        <v>541</v>
      </c>
    </row>
    <row r="3" ht="12.75" customHeight="1">
      <c r="A3" s="255"/>
    </row>
    <row r="4" spans="1:8" ht="18.75" customHeight="1">
      <c r="A4" s="568" t="s">
        <v>545</v>
      </c>
      <c r="B4" s="569"/>
      <c r="C4" s="569"/>
      <c r="D4" s="569"/>
      <c r="E4" s="569"/>
      <c r="F4" s="569"/>
      <c r="G4" s="569"/>
      <c r="H4" s="569"/>
    </row>
    <row r="5" spans="1:8" ht="12.75">
      <c r="A5" s="569"/>
      <c r="B5" s="569"/>
      <c r="C5" s="569"/>
      <c r="D5" s="569"/>
      <c r="E5" s="569"/>
      <c r="F5" s="569"/>
      <c r="G5" s="569"/>
      <c r="H5" s="569"/>
    </row>
    <row r="6" spans="1:6" ht="12.75" customHeight="1">
      <c r="A6" s="251"/>
      <c r="B6" s="23"/>
      <c r="C6" s="23"/>
      <c r="D6" s="23"/>
      <c r="E6" s="23"/>
      <c r="F6" s="23"/>
    </row>
    <row r="7" spans="1:6" ht="30" customHeight="1">
      <c r="A7" s="567" t="s">
        <v>542</v>
      </c>
      <c r="B7" s="484" t="s">
        <v>466</v>
      </c>
      <c r="C7" s="484" t="s">
        <v>483</v>
      </c>
      <c r="D7" s="484" t="s">
        <v>329</v>
      </c>
      <c r="E7" s="500" t="s">
        <v>330</v>
      </c>
      <c r="F7" s="500"/>
    </row>
    <row r="8" spans="1:6" ht="21" customHeight="1">
      <c r="A8" s="567"/>
      <c r="B8" s="484"/>
      <c r="C8" s="484"/>
      <c r="D8" s="484"/>
      <c r="E8" s="71" t="s">
        <v>308</v>
      </c>
      <c r="F8" s="71" t="s">
        <v>331</v>
      </c>
    </row>
    <row r="9" spans="1:6" ht="12.75">
      <c r="A9" s="298" t="s">
        <v>546</v>
      </c>
      <c r="B9" s="226" t="s">
        <v>16</v>
      </c>
      <c r="C9" s="226" t="s">
        <v>16</v>
      </c>
      <c r="D9" s="226" t="s">
        <v>16</v>
      </c>
      <c r="E9" s="226" t="s">
        <v>16</v>
      </c>
      <c r="F9" s="226" t="s">
        <v>16</v>
      </c>
    </row>
    <row r="10" spans="1:6" ht="12.75">
      <c r="A10" s="298" t="s">
        <v>547</v>
      </c>
      <c r="B10" s="226" t="s">
        <v>16</v>
      </c>
      <c r="C10" s="226" t="s">
        <v>16</v>
      </c>
      <c r="D10" s="226" t="s">
        <v>16</v>
      </c>
      <c r="E10" s="226" t="s">
        <v>16</v>
      </c>
      <c r="F10" s="226" t="s">
        <v>16</v>
      </c>
    </row>
    <row r="11" spans="1:6" ht="12.75">
      <c r="A11" s="298" t="s">
        <v>548</v>
      </c>
      <c r="B11" s="226" t="s">
        <v>16</v>
      </c>
      <c r="C11" s="226" t="s">
        <v>16</v>
      </c>
      <c r="D11" s="226" t="s">
        <v>16</v>
      </c>
      <c r="E11" s="226" t="s">
        <v>16</v>
      </c>
      <c r="F11" s="226" t="s">
        <v>16</v>
      </c>
    </row>
    <row r="12" spans="1:6" ht="12.75">
      <c r="A12" s="299" t="s">
        <v>308</v>
      </c>
      <c r="B12" s="300">
        <f>SUM(B9:B11)</f>
        <v>0</v>
      </c>
      <c r="C12" s="300">
        <f>SUM(C9:C11)</f>
        <v>0</v>
      </c>
      <c r="D12" s="300">
        <f>SUM(D9:D11)</f>
        <v>0</v>
      </c>
      <c r="E12" s="300">
        <f>SUM(E9:E11)</f>
        <v>0</v>
      </c>
      <c r="F12" s="300">
        <f>SUM(F9:F11)</f>
        <v>0</v>
      </c>
    </row>
    <row r="13" spans="1:6" ht="12.75" customHeight="1">
      <c r="A13" s="301" t="s">
        <v>473</v>
      </c>
      <c r="B13" s="294"/>
      <c r="C13" s="302"/>
      <c r="D13" s="99"/>
      <c r="E13" s="99"/>
      <c r="F13" s="99"/>
    </row>
    <row r="14" spans="1:6" ht="12.75" customHeight="1">
      <c r="A14" s="570" t="s">
        <v>549</v>
      </c>
      <c r="B14" s="571"/>
      <c r="C14" s="571"/>
      <c r="D14" s="571"/>
      <c r="E14" s="303"/>
      <c r="F14" s="303"/>
    </row>
    <row r="15" spans="1:6" ht="12.75" customHeight="1">
      <c r="A15" s="304"/>
      <c r="B15" s="303"/>
      <c r="C15" s="303"/>
      <c r="D15" s="303"/>
      <c r="E15" s="303"/>
      <c r="F15" s="303"/>
    </row>
    <row r="16" spans="1:6" ht="12.75" customHeight="1">
      <c r="A16" s="304"/>
      <c r="B16" s="303"/>
      <c r="C16" s="303"/>
      <c r="D16" s="303"/>
      <c r="E16" s="303"/>
      <c r="F16" s="303"/>
    </row>
    <row r="17" spans="1:6" ht="15.75" customHeight="1">
      <c r="A17" s="413" t="s">
        <v>612</v>
      </c>
      <c r="B17" s="414"/>
      <c r="C17" s="414"/>
      <c r="D17" s="303"/>
      <c r="E17" s="303"/>
      <c r="F17" s="303"/>
    </row>
    <row r="18" spans="1:6" ht="12.75">
      <c r="A18" s="304"/>
      <c r="B18" s="303"/>
      <c r="C18" s="303"/>
      <c r="D18" s="303"/>
      <c r="E18" s="303"/>
      <c r="F18" s="303"/>
    </row>
    <row r="19" spans="1:6" ht="27.75" customHeight="1">
      <c r="A19" s="567" t="s">
        <v>542</v>
      </c>
      <c r="B19" s="484" t="s">
        <v>466</v>
      </c>
      <c r="C19" s="484" t="s">
        <v>483</v>
      </c>
      <c r="D19" s="484" t="s">
        <v>329</v>
      </c>
      <c r="E19" s="500" t="s">
        <v>330</v>
      </c>
      <c r="F19" s="500"/>
    </row>
    <row r="20" spans="1:6" ht="21" customHeight="1">
      <c r="A20" s="567"/>
      <c r="B20" s="484"/>
      <c r="C20" s="484"/>
      <c r="D20" s="484"/>
      <c r="E20" s="71" t="s">
        <v>308</v>
      </c>
      <c r="F20" s="71" t="s">
        <v>331</v>
      </c>
    </row>
    <row r="21" spans="1:6" ht="12.75">
      <c r="A21" s="298" t="s">
        <v>608</v>
      </c>
      <c r="B21" s="321">
        <v>57</v>
      </c>
      <c r="C21" s="320">
        <v>811.7590117647059</v>
      </c>
      <c r="D21" s="320">
        <v>2922.644043137255</v>
      </c>
      <c r="E21" s="320">
        <v>2178.5208078431374</v>
      </c>
      <c r="F21" s="320">
        <f>+E21*0.75</f>
        <v>1633.8906058823532</v>
      </c>
    </row>
    <row r="22" spans="1:6" ht="12.75">
      <c r="A22" s="305" t="s">
        <v>550</v>
      </c>
      <c r="B22" s="85">
        <v>0</v>
      </c>
      <c r="C22" s="85">
        <v>0</v>
      </c>
      <c r="D22" s="85">
        <v>0</v>
      </c>
      <c r="E22" s="85">
        <v>0</v>
      </c>
      <c r="F22" s="85">
        <v>0</v>
      </c>
    </row>
    <row r="23" spans="1:6" ht="12.75">
      <c r="A23" s="299" t="s">
        <v>308</v>
      </c>
      <c r="B23" s="363">
        <f>+B21</f>
        <v>57</v>
      </c>
      <c r="C23" s="363">
        <f>+C21</f>
        <v>811.7590117647059</v>
      </c>
      <c r="D23" s="363">
        <f>+D21</f>
        <v>2922.644043137255</v>
      </c>
      <c r="E23" s="363">
        <f>+E21</f>
        <v>2178.5208078431374</v>
      </c>
      <c r="F23" s="363">
        <f>+F21</f>
        <v>1633.8906058823532</v>
      </c>
    </row>
    <row r="24" spans="1:6" ht="12.75">
      <c r="A24" s="301" t="s">
        <v>473</v>
      </c>
      <c r="B24" s="85">
        <v>0</v>
      </c>
      <c r="C24" s="297">
        <v>0</v>
      </c>
      <c r="D24" s="85"/>
      <c r="E24" s="85"/>
      <c r="F24" s="85"/>
    </row>
  </sheetData>
  <sheetProtection/>
  <mergeCells count="12">
    <mergeCell ref="E19:F19"/>
    <mergeCell ref="A14:D14"/>
    <mergeCell ref="A19:A20"/>
    <mergeCell ref="B19:B20"/>
    <mergeCell ref="C19:C20"/>
    <mergeCell ref="D19:D20"/>
    <mergeCell ref="A4:H5"/>
    <mergeCell ref="A7:A8"/>
    <mergeCell ref="B7:B8"/>
    <mergeCell ref="C7:C8"/>
    <mergeCell ref="D7:D8"/>
    <mergeCell ref="E7:F7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view="pageBreakPreview" zoomScaleSheetLayoutView="100" zoomScalePageLayoutView="0" workbookViewId="0" topLeftCell="A1">
      <selection activeCell="F16" sqref="F16"/>
    </sheetView>
  </sheetViews>
  <sheetFormatPr defaultColWidth="9.140625" defaultRowHeight="12.75"/>
  <cols>
    <col min="1" max="1" width="40.421875" style="0" customWidth="1"/>
    <col min="2" max="2" width="14.140625" style="0" customWidth="1"/>
    <col min="3" max="3" width="18.7109375" style="0" customWidth="1"/>
    <col min="4" max="4" width="14.7109375" style="0" customWidth="1"/>
    <col min="5" max="6" width="15.140625" style="0" customWidth="1"/>
    <col min="7" max="7" width="3.421875" style="0" customWidth="1"/>
  </cols>
  <sheetData>
    <row r="1" spans="1:6" ht="12.75">
      <c r="A1" s="62" t="str">
        <f>'T.0.1'!B3</f>
        <v>Obj.1-2</v>
      </c>
      <c r="B1" s="63" t="str">
        <f>'T.0.1'!B7</f>
        <v>MAOBJ</v>
      </c>
      <c r="C1" s="64">
        <f>'T.0.1'!B6</f>
        <v>2007</v>
      </c>
      <c r="F1" s="126"/>
    </row>
    <row r="2" ht="19.5" customHeight="1">
      <c r="A2" s="230" t="s">
        <v>541</v>
      </c>
    </row>
    <row r="3" ht="12.75" customHeight="1">
      <c r="A3" s="255"/>
    </row>
    <row r="4" spans="1:6" ht="15.75">
      <c r="A4" s="251" t="s">
        <v>551</v>
      </c>
      <c r="B4" s="23"/>
      <c r="C4" s="23"/>
      <c r="D4" s="23"/>
      <c r="E4" s="23"/>
      <c r="F4" s="23"/>
    </row>
    <row r="5" spans="1:6" ht="15.75">
      <c r="A5" s="251"/>
      <c r="B5" s="23"/>
      <c r="C5" s="23"/>
      <c r="D5" s="23"/>
      <c r="E5" s="23"/>
      <c r="F5" s="23"/>
    </row>
    <row r="6" spans="1:6" ht="28.5" customHeight="1">
      <c r="A6" s="567" t="s">
        <v>542</v>
      </c>
      <c r="B6" s="484" t="s">
        <v>466</v>
      </c>
      <c r="C6" s="484" t="s">
        <v>483</v>
      </c>
      <c r="D6" s="484" t="s">
        <v>329</v>
      </c>
      <c r="E6" s="500" t="s">
        <v>330</v>
      </c>
      <c r="F6" s="500"/>
    </row>
    <row r="7" spans="1:6" ht="27" customHeight="1">
      <c r="A7" s="567"/>
      <c r="B7" s="484"/>
      <c r="C7" s="484"/>
      <c r="D7" s="484"/>
      <c r="E7" s="71" t="s">
        <v>308</v>
      </c>
      <c r="F7" s="71" t="s">
        <v>331</v>
      </c>
    </row>
    <row r="8" spans="1:6" ht="12.75">
      <c r="A8" s="248" t="s">
        <v>308</v>
      </c>
      <c r="B8" s="283">
        <f>SUM(B10:B13)</f>
        <v>0</v>
      </c>
      <c r="C8" s="283">
        <f>SUM(C10:C13)</f>
        <v>0</v>
      </c>
      <c r="D8" s="283">
        <f>SUM(D10:D13)</f>
        <v>0</v>
      </c>
      <c r="E8" s="283">
        <f>SUM(E10:E13)</f>
        <v>0</v>
      </c>
      <c r="F8" s="283">
        <f>SUM(F10:F13)</f>
        <v>0</v>
      </c>
    </row>
    <row r="9" spans="1:6" ht="12.75">
      <c r="A9" s="248" t="s">
        <v>552</v>
      </c>
      <c r="B9" s="306"/>
      <c r="C9" s="307"/>
      <c r="D9" s="307"/>
      <c r="E9" s="307"/>
      <c r="F9" s="307"/>
    </row>
    <row r="10" spans="1:6" ht="12.75">
      <c r="A10" s="308"/>
      <c r="B10" s="85" t="s">
        <v>16</v>
      </c>
      <c r="C10" s="85" t="s">
        <v>16</v>
      </c>
      <c r="D10" s="85" t="s">
        <v>16</v>
      </c>
      <c r="E10" s="85" t="s">
        <v>16</v>
      </c>
      <c r="F10" s="85" t="s">
        <v>16</v>
      </c>
    </row>
    <row r="11" spans="1:6" ht="12.75">
      <c r="A11" s="309"/>
      <c r="B11" s="85" t="s">
        <v>16</v>
      </c>
      <c r="C11" s="85" t="s">
        <v>16</v>
      </c>
      <c r="D11" s="85" t="s">
        <v>16</v>
      </c>
      <c r="E11" s="85" t="s">
        <v>16</v>
      </c>
      <c r="F11" s="85" t="s">
        <v>16</v>
      </c>
    </row>
    <row r="12" spans="1:6" ht="12.75">
      <c r="A12" s="310"/>
      <c r="B12" s="85" t="s">
        <v>16</v>
      </c>
      <c r="C12" s="85" t="s">
        <v>16</v>
      </c>
      <c r="D12" s="85" t="s">
        <v>16</v>
      </c>
      <c r="E12" s="85" t="s">
        <v>16</v>
      </c>
      <c r="F12" s="85" t="s">
        <v>16</v>
      </c>
    </row>
    <row r="13" spans="1:6" ht="12.75">
      <c r="A13" s="248" t="s">
        <v>463</v>
      </c>
      <c r="B13" s="85" t="s">
        <v>16</v>
      </c>
      <c r="C13" s="85" t="s">
        <v>16</v>
      </c>
      <c r="D13" s="85" t="s">
        <v>16</v>
      </c>
      <c r="E13" s="85" t="s">
        <v>16</v>
      </c>
      <c r="F13" s="85" t="s">
        <v>16</v>
      </c>
    </row>
    <row r="14" spans="1:6" ht="12.75">
      <c r="A14" s="311" t="s">
        <v>553</v>
      </c>
      <c r="B14" s="85"/>
      <c r="C14" s="297"/>
      <c r="D14" s="85"/>
      <c r="E14" s="85"/>
      <c r="F14" s="85"/>
    </row>
    <row r="16" spans="1:6" ht="15.75">
      <c r="A16" s="409" t="s">
        <v>613</v>
      </c>
      <c r="B16" s="412"/>
      <c r="C16" s="412"/>
      <c r="D16" s="412"/>
      <c r="E16" s="412"/>
      <c r="F16" s="412"/>
    </row>
    <row r="17" spans="1:6" ht="15.75">
      <c r="A17" s="251"/>
      <c r="B17" s="23"/>
      <c r="C17" s="23"/>
      <c r="D17" s="23"/>
      <c r="E17" s="23"/>
      <c r="F17" s="23"/>
    </row>
    <row r="18" spans="1:6" ht="27" customHeight="1">
      <c r="A18" s="567" t="s">
        <v>542</v>
      </c>
      <c r="B18" s="484" t="s">
        <v>466</v>
      </c>
      <c r="C18" s="484" t="s">
        <v>483</v>
      </c>
      <c r="D18" s="484" t="s">
        <v>329</v>
      </c>
      <c r="E18" s="500" t="s">
        <v>330</v>
      </c>
      <c r="F18" s="500"/>
    </row>
    <row r="19" spans="1:6" ht="23.25" customHeight="1">
      <c r="A19" s="567"/>
      <c r="B19" s="484"/>
      <c r="C19" s="484"/>
      <c r="D19" s="484"/>
      <c r="E19" s="71" t="s">
        <v>308</v>
      </c>
      <c r="F19" s="71" t="s">
        <v>331</v>
      </c>
    </row>
    <row r="20" spans="1:6" ht="12.75">
      <c r="A20" s="312" t="s">
        <v>554</v>
      </c>
      <c r="B20" s="320">
        <v>131</v>
      </c>
      <c r="C20" s="320">
        <v>3735.024494117647</v>
      </c>
      <c r="D20" s="320">
        <v>16302.780725490196</v>
      </c>
      <c r="E20" s="320">
        <v>12704.833239215686</v>
      </c>
      <c r="F20" s="320">
        <f>E20*0.75</f>
        <v>9528.624929411764</v>
      </c>
    </row>
    <row r="21" spans="1:6" ht="25.5">
      <c r="A21" s="315" t="s">
        <v>555</v>
      </c>
      <c r="B21" s="320">
        <v>67</v>
      </c>
      <c r="C21" s="320">
        <v>2342.244419607843</v>
      </c>
      <c r="D21" s="320">
        <v>8187.735525490196</v>
      </c>
      <c r="E21" s="320">
        <v>5969.741847058824</v>
      </c>
      <c r="F21" s="320">
        <f>E21*0.75</f>
        <v>4477.306385294118</v>
      </c>
    </row>
    <row r="22" spans="1:6" ht="12.75">
      <c r="A22" s="248" t="s">
        <v>463</v>
      </c>
      <c r="B22" s="320">
        <v>45</v>
      </c>
      <c r="C22" s="320">
        <v>1069.3393764705881</v>
      </c>
      <c r="D22" s="320">
        <v>4445.600976470589</v>
      </c>
      <c r="E22" s="320">
        <v>3425.5047764705882</v>
      </c>
      <c r="F22" s="320">
        <f>E22*0.75</f>
        <v>2569.128582352941</v>
      </c>
    </row>
    <row r="23" spans="1:6" ht="12.75">
      <c r="A23" s="248" t="s">
        <v>308</v>
      </c>
      <c r="B23" s="363">
        <f>SUM(B20:B22)</f>
        <v>243</v>
      </c>
      <c r="C23" s="363">
        <f>SUM(C20:C22)</f>
        <v>7146.608290196078</v>
      </c>
      <c r="D23" s="363">
        <f>SUM(D20:D22)</f>
        <v>28936.11722745098</v>
      </c>
      <c r="E23" s="363">
        <f>SUM(E20:E22)</f>
        <v>22100.0798627451</v>
      </c>
      <c r="F23" s="363">
        <f>SUM(F20:F22)</f>
        <v>16575.05989705882</v>
      </c>
    </row>
    <row r="24" spans="1:6" ht="12.75">
      <c r="A24" s="311" t="s">
        <v>553</v>
      </c>
      <c r="B24" s="320"/>
      <c r="C24" s="364"/>
      <c r="D24" s="320"/>
      <c r="E24" s="320"/>
      <c r="F24" s="320"/>
    </row>
  </sheetData>
  <sheetProtection/>
  <mergeCells count="10">
    <mergeCell ref="E6:F6"/>
    <mergeCell ref="A18:A19"/>
    <mergeCell ref="B18:B19"/>
    <mergeCell ref="C18:C19"/>
    <mergeCell ref="D18:D19"/>
    <mergeCell ref="E18:F18"/>
    <mergeCell ref="A6:A7"/>
    <mergeCell ref="B6:B7"/>
    <mergeCell ref="C6:C7"/>
    <mergeCell ref="D6:D7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view="pageBreakPreview" zoomScaleSheetLayoutView="100" zoomScalePageLayoutView="0" workbookViewId="0" topLeftCell="A1">
      <selection activeCell="F14" sqref="F14"/>
    </sheetView>
  </sheetViews>
  <sheetFormatPr defaultColWidth="9.140625" defaultRowHeight="12.75"/>
  <cols>
    <col min="1" max="1" width="35.7109375" style="0" customWidth="1"/>
    <col min="2" max="2" width="12.28125" style="0" customWidth="1"/>
    <col min="3" max="5" width="14.7109375" style="0" customWidth="1"/>
    <col min="6" max="6" width="16.7109375" style="0" customWidth="1"/>
    <col min="7" max="7" width="14.7109375" style="0" customWidth="1"/>
  </cols>
  <sheetData>
    <row r="1" spans="1:6" ht="13.5" customHeight="1">
      <c r="A1" s="62" t="str">
        <f>'T.0.1'!B3</f>
        <v>Obj.1-2</v>
      </c>
      <c r="B1" s="63" t="str">
        <f>'T.0.1'!B7</f>
        <v>MAOBJ</v>
      </c>
      <c r="C1" s="64">
        <f>'T.0.1'!B6</f>
        <v>2007</v>
      </c>
      <c r="F1" s="126"/>
    </row>
    <row r="2" ht="19.5" customHeight="1">
      <c r="A2" s="230" t="s">
        <v>541</v>
      </c>
    </row>
    <row r="3" ht="13.5" customHeight="1">
      <c r="A3" s="255"/>
    </row>
    <row r="4" spans="1:7" ht="30.75" customHeight="1">
      <c r="A4" s="572" t="s">
        <v>556</v>
      </c>
      <c r="B4" s="572"/>
      <c r="C4" s="572"/>
      <c r="D4" s="572"/>
      <c r="E4" s="572"/>
      <c r="F4" s="572"/>
      <c r="G4" s="572"/>
    </row>
    <row r="5" spans="1:6" ht="15.75">
      <c r="A5" s="409"/>
      <c r="B5" s="23"/>
      <c r="C5" s="23"/>
      <c r="D5" s="23"/>
      <c r="E5" s="23"/>
      <c r="F5" s="23"/>
    </row>
    <row r="6" spans="1:6" ht="27" customHeight="1">
      <c r="A6" s="567" t="s">
        <v>542</v>
      </c>
      <c r="B6" s="484" t="s">
        <v>466</v>
      </c>
      <c r="C6" s="484" t="s">
        <v>483</v>
      </c>
      <c r="D6" s="484" t="s">
        <v>329</v>
      </c>
      <c r="E6" s="500" t="s">
        <v>330</v>
      </c>
      <c r="F6" s="500"/>
    </row>
    <row r="7" spans="1:6" ht="38.25" customHeight="1">
      <c r="A7" s="567"/>
      <c r="B7" s="484"/>
      <c r="C7" s="484"/>
      <c r="D7" s="484"/>
      <c r="E7" s="71" t="s">
        <v>308</v>
      </c>
      <c r="F7" s="71" t="s">
        <v>331</v>
      </c>
    </row>
    <row r="8" spans="1:6" ht="12.75">
      <c r="A8" s="248" t="s">
        <v>308</v>
      </c>
      <c r="B8" s="365">
        <f>B10+B11</f>
        <v>115</v>
      </c>
      <c r="C8" s="365">
        <f>C11+C10</f>
        <v>4548.236364705883</v>
      </c>
      <c r="D8" s="365">
        <f>D11+D10</f>
        <v>8322.150803921568</v>
      </c>
      <c r="E8" s="365">
        <f>E11+E10</f>
        <v>3744.748674509804</v>
      </c>
      <c r="F8" s="365">
        <f>F11+F10</f>
        <v>2808.5615058823532</v>
      </c>
    </row>
    <row r="9" spans="1:6" ht="12.75">
      <c r="A9" s="248" t="s">
        <v>552</v>
      </c>
      <c r="B9" s="306"/>
      <c r="C9" s="306"/>
      <c r="D9" s="306"/>
      <c r="E9" s="306"/>
      <c r="F9" s="306"/>
    </row>
    <row r="10" spans="1:6" ht="12.75">
      <c r="A10" s="20" t="s">
        <v>557</v>
      </c>
      <c r="B10" s="320">
        <v>0</v>
      </c>
      <c r="C10" s="320">
        <v>0</v>
      </c>
      <c r="D10" s="320">
        <v>0</v>
      </c>
      <c r="E10" s="320">
        <v>0</v>
      </c>
      <c r="F10" s="320">
        <f>+E10*0.75</f>
        <v>0</v>
      </c>
    </row>
    <row r="11" spans="1:6" ht="12.75">
      <c r="A11" s="248" t="s">
        <v>601</v>
      </c>
      <c r="B11" s="320">
        <v>115</v>
      </c>
      <c r="C11" s="320">
        <v>4548.236364705883</v>
      </c>
      <c r="D11" s="320">
        <v>8322.150803921568</v>
      </c>
      <c r="E11" s="320">
        <v>3744.748674509804</v>
      </c>
      <c r="F11" s="320">
        <f>+E11*0.75</f>
        <v>2808.5615058823532</v>
      </c>
    </row>
    <row r="12" spans="1:6" ht="12.75">
      <c r="A12" s="311" t="s">
        <v>553</v>
      </c>
      <c r="B12" s="320"/>
      <c r="C12" s="364"/>
      <c r="D12" s="320"/>
      <c r="E12" s="320"/>
      <c r="F12" s="320"/>
    </row>
    <row r="14" spans="1:6" ht="15.75">
      <c r="A14" s="409" t="s">
        <v>614</v>
      </c>
      <c r="B14" s="412"/>
      <c r="C14" s="412"/>
      <c r="D14" s="412"/>
      <c r="E14" s="23"/>
      <c r="F14" s="23"/>
    </row>
    <row r="15" spans="1:6" ht="15.75">
      <c r="A15" s="251"/>
      <c r="B15" s="23"/>
      <c r="C15" s="23"/>
      <c r="D15" s="23"/>
      <c r="E15" s="23"/>
      <c r="F15" s="23"/>
    </row>
    <row r="16" spans="1:6" ht="26.25" customHeight="1">
      <c r="A16" s="567" t="s">
        <v>542</v>
      </c>
      <c r="B16" s="484" t="s">
        <v>466</v>
      </c>
      <c r="C16" s="484" t="s">
        <v>483</v>
      </c>
      <c r="D16" s="484" t="s">
        <v>329</v>
      </c>
      <c r="E16" s="500" t="s">
        <v>330</v>
      </c>
      <c r="F16" s="500"/>
    </row>
    <row r="17" spans="1:6" ht="43.5" customHeight="1">
      <c r="A17" s="567"/>
      <c r="B17" s="484"/>
      <c r="C17" s="484"/>
      <c r="D17" s="484"/>
      <c r="E17" s="71" t="s">
        <v>308</v>
      </c>
      <c r="F17" s="71" t="s">
        <v>331</v>
      </c>
    </row>
    <row r="18" spans="1:6" ht="12.75">
      <c r="A18" s="248" t="s">
        <v>308</v>
      </c>
      <c r="B18" s="366">
        <f>SUM(B20:B23)</f>
        <v>141</v>
      </c>
      <c r="C18" s="366">
        <f>SUM(C20:C23)</f>
        <v>5899.858917647059</v>
      </c>
      <c r="D18" s="366">
        <f>SUM(D20:D23)</f>
        <v>21367.597725490195</v>
      </c>
      <c r="E18" s="366">
        <f>SUM(E20:E23)</f>
        <v>16912.067101960783</v>
      </c>
      <c r="F18" s="366">
        <f>SUM(F20:F23)</f>
        <v>12684.050326470588</v>
      </c>
    </row>
    <row r="19" spans="1:6" ht="12.75">
      <c r="A19" s="248" t="s">
        <v>552</v>
      </c>
      <c r="B19" s="306"/>
      <c r="C19" s="306"/>
      <c r="D19" s="306"/>
      <c r="E19" s="306"/>
      <c r="F19" s="306"/>
    </row>
    <row r="20" spans="1:6" ht="12.75">
      <c r="A20" s="20" t="s">
        <v>602</v>
      </c>
      <c r="B20" s="320">
        <v>141</v>
      </c>
      <c r="C20" s="320">
        <v>5899.858917647059</v>
      </c>
      <c r="D20" s="320">
        <v>21367.597725490195</v>
      </c>
      <c r="E20" s="320">
        <v>16912.067101960783</v>
      </c>
      <c r="F20" s="320">
        <f>E20*0.75</f>
        <v>12684.050326470588</v>
      </c>
    </row>
    <row r="21" spans="1:6" ht="12.75">
      <c r="A21" s="322"/>
      <c r="B21" s="321"/>
      <c r="C21" s="320"/>
      <c r="D21" s="320"/>
      <c r="E21" s="320"/>
      <c r="F21" s="320"/>
    </row>
    <row r="22" spans="1:6" ht="12.75">
      <c r="A22" s="310"/>
      <c r="B22" s="320"/>
      <c r="C22" s="320"/>
      <c r="D22" s="320"/>
      <c r="E22" s="320"/>
      <c r="F22" s="320"/>
    </row>
    <row r="23" spans="1:6" ht="12.75">
      <c r="A23" s="248" t="s">
        <v>463</v>
      </c>
      <c r="B23" s="320">
        <v>0</v>
      </c>
      <c r="C23" s="320">
        <v>0</v>
      </c>
      <c r="D23" s="320">
        <v>0</v>
      </c>
      <c r="E23" s="320">
        <v>0</v>
      </c>
      <c r="F23" s="320">
        <f>E23*0.75</f>
        <v>0</v>
      </c>
    </row>
    <row r="24" spans="1:6" ht="13.5" customHeight="1">
      <c r="A24" s="311" t="s">
        <v>553</v>
      </c>
      <c r="B24" s="320"/>
      <c r="C24" s="364"/>
      <c r="D24" s="320"/>
      <c r="E24" s="320"/>
      <c r="F24" s="320"/>
    </row>
    <row r="25" ht="13.5" customHeight="1"/>
    <row r="26" spans="8:18" ht="13.5" customHeight="1"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</row>
    <row r="27" ht="13.5" customHeight="1"/>
  </sheetData>
  <sheetProtection/>
  <mergeCells count="11">
    <mergeCell ref="D6:D7"/>
    <mergeCell ref="A4:G4"/>
    <mergeCell ref="E6:F6"/>
    <mergeCell ref="E16:F16"/>
    <mergeCell ref="A6:A7"/>
    <mergeCell ref="B6:B7"/>
    <mergeCell ref="A16:A17"/>
    <mergeCell ref="B16:B17"/>
    <mergeCell ref="C16:C17"/>
    <mergeCell ref="D16:D17"/>
    <mergeCell ref="C6:C7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view="pageBreakPreview" zoomScaleSheetLayoutView="100" zoomScalePageLayoutView="0" workbookViewId="0" topLeftCell="A1">
      <selection activeCell="B21" sqref="B21"/>
    </sheetView>
  </sheetViews>
  <sheetFormatPr defaultColWidth="9.140625" defaultRowHeight="12.75"/>
  <cols>
    <col min="1" max="1" width="44.00390625" style="0" customWidth="1"/>
    <col min="2" max="2" width="12.00390625" style="0" customWidth="1"/>
    <col min="3" max="3" width="13.00390625" style="0" customWidth="1"/>
    <col min="4" max="4" width="14.421875" style="0" customWidth="1"/>
    <col min="5" max="6" width="13.00390625" style="0" customWidth="1"/>
    <col min="8" max="8" width="2.8515625" style="0" customWidth="1"/>
  </cols>
  <sheetData>
    <row r="1" spans="1:9" ht="13.5" customHeight="1">
      <c r="A1" s="62" t="str">
        <f>'T.0.1'!B3</f>
        <v>Obj.1-2</v>
      </c>
      <c r="B1" s="63" t="str">
        <f>'T.0.1'!B7</f>
        <v>MAOBJ</v>
      </c>
      <c r="C1" s="64">
        <f>'T.0.1'!B6</f>
        <v>2007</v>
      </c>
      <c r="D1" s="49"/>
      <c r="E1" s="49"/>
      <c r="F1" s="49"/>
      <c r="G1" s="49"/>
      <c r="H1" s="126"/>
      <c r="I1" s="49"/>
    </row>
    <row r="2" spans="1:8" ht="19.5" customHeight="1">
      <c r="A2" s="230" t="s">
        <v>541</v>
      </c>
      <c r="B2" s="49"/>
      <c r="C2" s="49"/>
      <c r="D2" s="49"/>
      <c r="E2" s="49"/>
      <c r="F2" s="49"/>
      <c r="G2" s="49"/>
      <c r="H2" s="49"/>
    </row>
    <row r="3" spans="1:8" ht="13.5" customHeight="1">
      <c r="A3" s="230"/>
      <c r="B3" s="49"/>
      <c r="C3" s="49"/>
      <c r="D3" s="49"/>
      <c r="E3" s="49"/>
      <c r="F3" s="49"/>
      <c r="G3" s="49"/>
      <c r="H3" s="49"/>
    </row>
    <row r="4" spans="1:9" ht="15.75">
      <c r="A4" s="415" t="s">
        <v>615</v>
      </c>
      <c r="B4" s="408"/>
      <c r="C4" s="408"/>
      <c r="D4" s="408"/>
      <c r="E4" s="408"/>
      <c r="F4" s="408"/>
      <c r="G4" s="416"/>
      <c r="H4" s="416"/>
      <c r="I4" s="332"/>
    </row>
    <row r="5" spans="1:8" ht="15.75">
      <c r="A5" s="27"/>
      <c r="B5" s="8"/>
      <c r="C5" s="8"/>
      <c r="D5" s="8"/>
      <c r="E5" s="8"/>
      <c r="F5" s="8"/>
      <c r="G5" s="49"/>
      <c r="H5" s="49"/>
    </row>
    <row r="6" spans="1:8" ht="31.5" customHeight="1">
      <c r="A6" s="567" t="s">
        <v>542</v>
      </c>
      <c r="B6" s="484" t="s">
        <v>466</v>
      </c>
      <c r="C6" s="484" t="s">
        <v>483</v>
      </c>
      <c r="D6" s="484" t="s">
        <v>329</v>
      </c>
      <c r="E6" s="500" t="s">
        <v>330</v>
      </c>
      <c r="F6" s="500"/>
      <c r="G6" s="49"/>
      <c r="H6" s="49"/>
    </row>
    <row r="7" spans="1:7" s="246" customFormat="1" ht="47.25" customHeight="1">
      <c r="A7" s="567"/>
      <c r="B7" s="484"/>
      <c r="C7" s="484"/>
      <c r="D7" s="484"/>
      <c r="E7" s="71" t="s">
        <v>308</v>
      </c>
      <c r="F7" s="71" t="s">
        <v>331</v>
      </c>
      <c r="G7" s="80"/>
    </row>
    <row r="8" spans="1:7" s="246" customFormat="1" ht="12.75">
      <c r="A8" s="248" t="s">
        <v>308</v>
      </c>
      <c r="B8" s="352">
        <f>+B10+B11</f>
        <v>221</v>
      </c>
      <c r="C8" s="352">
        <f>+C10+C11</f>
        <v>11581.054588235294</v>
      </c>
      <c r="D8" s="352">
        <f>+D10+D11</f>
        <v>42580.99301960784</v>
      </c>
      <c r="E8" s="352">
        <f>+E10+E11</f>
        <v>31983.136952941175</v>
      </c>
      <c r="F8" s="352">
        <f>+F10+F11</f>
        <v>23987.35271470588</v>
      </c>
      <c r="G8" s="80"/>
    </row>
    <row r="9" spans="1:7" s="246" customFormat="1" ht="12.75">
      <c r="A9" s="248" t="s">
        <v>552</v>
      </c>
      <c r="B9" s="367"/>
      <c r="C9" s="367"/>
      <c r="D9" s="367"/>
      <c r="E9" s="367"/>
      <c r="F9" s="367"/>
      <c r="G9" s="80"/>
    </row>
    <row r="10" spans="1:8" s="246" customFormat="1" ht="25.5">
      <c r="A10" s="309" t="s">
        <v>596</v>
      </c>
      <c r="B10" s="321">
        <v>221</v>
      </c>
      <c r="C10" s="320">
        <v>11581.054588235294</v>
      </c>
      <c r="D10" s="320">
        <v>42580.99301960784</v>
      </c>
      <c r="E10" s="320">
        <v>31983.136952941175</v>
      </c>
      <c r="F10" s="320">
        <f>+E10*0.75</f>
        <v>23987.35271470588</v>
      </c>
      <c r="G10" s="80"/>
      <c r="H10" s="80"/>
    </row>
    <row r="11" spans="1:8" s="246" customFormat="1" ht="12.75">
      <c r="A11" s="248" t="s">
        <v>463</v>
      </c>
      <c r="B11" s="320">
        <v>0</v>
      </c>
      <c r="C11" s="320">
        <v>0</v>
      </c>
      <c r="D11" s="320">
        <v>0</v>
      </c>
      <c r="E11" s="320">
        <v>0</v>
      </c>
      <c r="F11" s="320">
        <f>+E11*0.75</f>
        <v>0</v>
      </c>
      <c r="G11" s="80"/>
      <c r="H11" s="80"/>
    </row>
    <row r="12" spans="1:8" s="246" customFormat="1" ht="12.75">
      <c r="A12" s="311" t="s">
        <v>553</v>
      </c>
      <c r="B12" s="320"/>
      <c r="C12" s="105"/>
      <c r="D12" s="320"/>
      <c r="E12" s="320"/>
      <c r="F12" s="320"/>
      <c r="G12" s="80"/>
      <c r="H12" s="80"/>
    </row>
    <row r="13" spans="1:8" ht="12.75">
      <c r="A13" s="49"/>
      <c r="B13" s="49"/>
      <c r="C13" s="49"/>
      <c r="D13" s="49"/>
      <c r="E13" s="49"/>
      <c r="F13" s="49"/>
      <c r="G13" s="49"/>
      <c r="H13" s="49"/>
    </row>
    <row r="14" spans="1:8" ht="15.75">
      <c r="A14" s="415" t="s">
        <v>558</v>
      </c>
      <c r="B14" s="408"/>
      <c r="C14" s="408"/>
      <c r="D14" s="8"/>
      <c r="E14" s="8"/>
      <c r="F14" s="8"/>
      <c r="G14" s="49"/>
      <c r="H14" s="49"/>
    </row>
    <row r="15" spans="1:8" ht="15.75">
      <c r="A15" s="27"/>
      <c r="B15" s="8"/>
      <c r="C15" s="8"/>
      <c r="D15" s="8"/>
      <c r="E15" s="8"/>
      <c r="F15" s="8"/>
      <c r="G15" s="49"/>
      <c r="H15" s="49"/>
    </row>
    <row r="16" spans="1:8" ht="31.5" customHeight="1">
      <c r="A16" s="567" t="s">
        <v>542</v>
      </c>
      <c r="B16" s="484" t="s">
        <v>466</v>
      </c>
      <c r="C16" s="484" t="s">
        <v>483</v>
      </c>
      <c r="D16" s="484" t="s">
        <v>329</v>
      </c>
      <c r="E16" s="500" t="s">
        <v>330</v>
      </c>
      <c r="F16" s="500"/>
      <c r="G16" s="49"/>
      <c r="H16" s="49"/>
    </row>
    <row r="17" spans="1:8" ht="48" customHeight="1">
      <c r="A17" s="567"/>
      <c r="B17" s="484"/>
      <c r="C17" s="484"/>
      <c r="D17" s="484"/>
      <c r="E17" s="71" t="s">
        <v>308</v>
      </c>
      <c r="F17" s="71" t="s">
        <v>331</v>
      </c>
      <c r="G17" s="49"/>
      <c r="H17" s="49"/>
    </row>
    <row r="18" spans="1:8" ht="12.75">
      <c r="A18" s="417" t="s">
        <v>616</v>
      </c>
      <c r="B18" s="320">
        <v>177</v>
      </c>
      <c r="C18" s="320">
        <v>6114.7926823529415</v>
      </c>
      <c r="D18" s="320">
        <v>10386.028207843137</v>
      </c>
      <c r="E18" s="320">
        <v>4673.710247058823</v>
      </c>
      <c r="F18" s="320">
        <f>+E18*0.75</f>
        <v>3505.2826852941175</v>
      </c>
      <c r="G18" s="49"/>
      <c r="H18" s="49"/>
    </row>
    <row r="19" spans="1:8" ht="12.75">
      <c r="A19" s="417" t="s">
        <v>617</v>
      </c>
      <c r="B19" s="320">
        <v>17</v>
      </c>
      <c r="C19" s="320">
        <v>770.9329098039216</v>
      </c>
      <c r="D19" s="320">
        <v>1194.5030509803921</v>
      </c>
      <c r="E19" s="320">
        <v>537.5263490196079</v>
      </c>
      <c r="F19" s="320">
        <f>+E19*0.75</f>
        <v>403.1447617647059</v>
      </c>
      <c r="G19" s="49"/>
      <c r="H19" s="49"/>
    </row>
    <row r="20" spans="1:8" ht="12.75">
      <c r="A20" s="248" t="s">
        <v>463</v>
      </c>
      <c r="B20" s="320">
        <v>0</v>
      </c>
      <c r="C20" s="320">
        <v>0</v>
      </c>
      <c r="D20" s="320">
        <v>0</v>
      </c>
      <c r="E20" s="320">
        <v>0</v>
      </c>
      <c r="F20" s="320">
        <f>+E20*0.75</f>
        <v>0</v>
      </c>
      <c r="G20" s="49"/>
      <c r="H20" s="49"/>
    </row>
    <row r="21" spans="1:8" ht="12.75">
      <c r="A21" s="248" t="s">
        <v>308</v>
      </c>
      <c r="B21" s="329">
        <f>SUM(B18:B19)</f>
        <v>194</v>
      </c>
      <c r="C21" s="329">
        <f>SUM(C18:C19)</f>
        <v>6885.725592156863</v>
      </c>
      <c r="D21" s="329">
        <f>SUM(D18:D19)</f>
        <v>11580.53125882353</v>
      </c>
      <c r="E21" s="329">
        <f>SUM(E18:E19)</f>
        <v>5211.236596078431</v>
      </c>
      <c r="F21" s="329">
        <f>SUM(F18:F19)</f>
        <v>3908.4274470588234</v>
      </c>
      <c r="G21" s="49"/>
      <c r="H21" s="49"/>
    </row>
    <row r="22" spans="1:8" ht="12.75">
      <c r="A22" s="311" t="s">
        <v>553</v>
      </c>
      <c r="B22" s="320"/>
      <c r="C22" s="105"/>
      <c r="D22" s="320"/>
      <c r="E22" s="320"/>
      <c r="F22" s="320"/>
      <c r="G22" s="49"/>
      <c r="H22" s="49"/>
    </row>
  </sheetData>
  <sheetProtection/>
  <mergeCells count="10">
    <mergeCell ref="E6:F6"/>
    <mergeCell ref="A16:A17"/>
    <mergeCell ref="B16:B17"/>
    <mergeCell ref="C16:C17"/>
    <mergeCell ref="D16:D17"/>
    <mergeCell ref="E16:F16"/>
    <mergeCell ref="A6:A7"/>
    <mergeCell ref="B6:B7"/>
    <mergeCell ref="C6:C7"/>
    <mergeCell ref="D6:D7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view="pageBreakPreview" zoomScaleSheetLayoutView="100" zoomScalePageLayoutView="0" workbookViewId="0" topLeftCell="A1">
      <selection activeCell="K19" sqref="K19"/>
    </sheetView>
  </sheetViews>
  <sheetFormatPr defaultColWidth="9.140625" defaultRowHeight="12.75"/>
  <cols>
    <col min="1" max="1" width="33.57421875" style="0" customWidth="1"/>
    <col min="2" max="2" width="13.421875" style="0" customWidth="1"/>
    <col min="3" max="3" width="11.57421875" style="0" customWidth="1"/>
    <col min="4" max="9" width="14.7109375" style="0" customWidth="1"/>
    <col min="10" max="10" width="7.28125" style="0" customWidth="1"/>
    <col min="11" max="11" width="14.7109375" style="0" customWidth="1"/>
  </cols>
  <sheetData>
    <row r="1" spans="1:11" s="23" customFormat="1" ht="13.5" customHeight="1">
      <c r="A1" s="62" t="str">
        <f>'T.0.1'!B3</f>
        <v>Obj.1-2</v>
      </c>
      <c r="B1" s="63" t="str">
        <f>'T.0.1'!B7</f>
        <v>MAOBJ</v>
      </c>
      <c r="C1" s="64">
        <f>'T.0.1'!B6</f>
        <v>2007</v>
      </c>
      <c r="D1" s="8"/>
      <c r="E1" s="8"/>
      <c r="F1" s="8"/>
      <c r="G1" s="126"/>
      <c r="H1" s="8"/>
      <c r="I1" s="8"/>
      <c r="J1" s="8"/>
      <c r="K1" s="8"/>
    </row>
    <row r="2" spans="1:10" s="23" customFormat="1" ht="19.5" customHeight="1">
      <c r="A2" s="230" t="s">
        <v>559</v>
      </c>
      <c r="B2" s="8"/>
      <c r="C2" s="8"/>
      <c r="D2" s="8"/>
      <c r="E2" s="8"/>
      <c r="F2" s="8"/>
      <c r="G2" s="8"/>
      <c r="H2" s="8"/>
      <c r="I2" s="8"/>
      <c r="J2" s="8"/>
    </row>
    <row r="3" spans="1:10" s="23" customFormat="1" ht="13.5" customHeight="1">
      <c r="A3" s="230"/>
      <c r="B3" s="8"/>
      <c r="C3" s="8"/>
      <c r="D3" s="8"/>
      <c r="E3" s="8"/>
      <c r="F3" s="8"/>
      <c r="G3" s="8"/>
      <c r="H3" s="8"/>
      <c r="I3" s="8"/>
      <c r="J3" s="8"/>
    </row>
    <row r="4" spans="1:10" ht="15.75">
      <c r="A4" s="313" t="s">
        <v>560</v>
      </c>
      <c r="B4" s="313"/>
      <c r="C4" s="313"/>
      <c r="D4" s="313"/>
      <c r="E4" s="313"/>
      <c r="F4" s="313"/>
      <c r="G4" s="313"/>
      <c r="H4" s="49"/>
      <c r="I4" s="49"/>
      <c r="J4" s="49"/>
    </row>
    <row r="5" spans="1:10" ht="15.75">
      <c r="A5" s="27"/>
      <c r="B5" s="8"/>
      <c r="C5" s="8"/>
      <c r="D5" s="8"/>
      <c r="E5" s="8"/>
      <c r="F5" s="8"/>
      <c r="G5" s="8"/>
      <c r="H5" s="49"/>
      <c r="I5" s="49"/>
      <c r="J5" s="49"/>
    </row>
    <row r="6" spans="1:10" ht="29.25" customHeight="1">
      <c r="A6" s="567" t="s">
        <v>542</v>
      </c>
      <c r="B6" s="484" t="s">
        <v>466</v>
      </c>
      <c r="C6" s="473" t="s">
        <v>543</v>
      </c>
      <c r="D6" s="484" t="s">
        <v>483</v>
      </c>
      <c r="E6" s="484" t="s">
        <v>329</v>
      </c>
      <c r="F6" s="500" t="s">
        <v>330</v>
      </c>
      <c r="G6" s="500"/>
      <c r="H6" s="49"/>
      <c r="I6" s="49"/>
      <c r="J6" s="49"/>
    </row>
    <row r="7" spans="1:10" ht="48" customHeight="1">
      <c r="A7" s="567"/>
      <c r="B7" s="484"/>
      <c r="C7" s="532"/>
      <c r="D7" s="484"/>
      <c r="E7" s="484"/>
      <c r="F7" s="71" t="s">
        <v>308</v>
      </c>
      <c r="G7" s="71" t="s">
        <v>331</v>
      </c>
      <c r="H7" s="49"/>
      <c r="I7" s="49"/>
      <c r="J7" s="49"/>
    </row>
    <row r="8" spans="1:10" ht="12.75">
      <c r="A8" s="248" t="s">
        <v>561</v>
      </c>
      <c r="B8" s="85" t="s">
        <v>16</v>
      </c>
      <c r="C8" s="85" t="s">
        <v>16</v>
      </c>
      <c r="D8" s="85" t="s">
        <v>16</v>
      </c>
      <c r="E8" s="85" t="s">
        <v>16</v>
      </c>
      <c r="F8" s="85" t="s">
        <v>16</v>
      </c>
      <c r="G8" s="85" t="s">
        <v>16</v>
      </c>
      <c r="H8" s="49"/>
      <c r="I8" s="49"/>
      <c r="J8" s="49"/>
    </row>
    <row r="9" spans="1:10" ht="12.75">
      <c r="A9" s="248" t="s">
        <v>562</v>
      </c>
      <c r="B9" s="85" t="s">
        <v>16</v>
      </c>
      <c r="C9" s="167"/>
      <c r="D9" s="85" t="s">
        <v>16</v>
      </c>
      <c r="E9" s="85" t="s">
        <v>16</v>
      </c>
      <c r="F9" s="85" t="s">
        <v>16</v>
      </c>
      <c r="G9" s="85" t="s">
        <v>16</v>
      </c>
      <c r="H9" s="49"/>
      <c r="I9" s="49"/>
      <c r="J9" s="49"/>
    </row>
    <row r="10" spans="1:10" ht="12.75">
      <c r="A10" s="248" t="s">
        <v>308</v>
      </c>
      <c r="B10" s="91">
        <f>SUM(B8:B9)</f>
        <v>0</v>
      </c>
      <c r="C10" s="167"/>
      <c r="D10" s="91">
        <f>SUM(D8:D9)</f>
        <v>0</v>
      </c>
      <c r="E10" s="91">
        <f>SUM(E8:E9)</f>
        <v>0</v>
      </c>
      <c r="F10" s="91">
        <f>SUM(F8:F9)</f>
        <v>0</v>
      </c>
      <c r="G10" s="91">
        <f>SUM(G8:G9)</f>
        <v>0</v>
      </c>
      <c r="H10" s="49"/>
      <c r="I10" s="49"/>
      <c r="J10" s="49"/>
    </row>
    <row r="11" spans="1:10" ht="12.75">
      <c r="A11" s="311" t="s">
        <v>553</v>
      </c>
      <c r="B11" s="85"/>
      <c r="C11" s="167"/>
      <c r="D11" s="167"/>
      <c r="E11" s="85"/>
      <c r="F11" s="85"/>
      <c r="G11" s="85"/>
      <c r="H11" s="49"/>
      <c r="I11" s="49"/>
      <c r="J11" s="49"/>
    </row>
    <row r="12" spans="1:10" ht="12.75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0" ht="30.75" customHeight="1">
      <c r="A13" s="573" t="s">
        <v>563</v>
      </c>
      <c r="B13" s="573"/>
      <c r="C13" s="573"/>
      <c r="D13" s="573"/>
      <c r="E13" s="573"/>
      <c r="F13" s="573"/>
      <c r="G13" s="573"/>
      <c r="H13" s="573"/>
      <c r="I13" s="49"/>
      <c r="J13" s="49"/>
    </row>
    <row r="14" spans="1:10" ht="15.75">
      <c r="A14" s="27"/>
      <c r="B14" s="8"/>
      <c r="C14" s="8"/>
      <c r="D14" s="8"/>
      <c r="E14" s="8"/>
      <c r="F14" s="49"/>
      <c r="G14" s="49"/>
      <c r="H14" s="49"/>
      <c r="I14" s="49"/>
      <c r="J14" s="49"/>
    </row>
    <row r="15" spans="1:10" ht="28.5" customHeight="1">
      <c r="A15" s="567" t="s">
        <v>542</v>
      </c>
      <c r="B15" s="484" t="s">
        <v>466</v>
      </c>
      <c r="C15" s="473" t="s">
        <v>543</v>
      </c>
      <c r="D15" s="484" t="s">
        <v>483</v>
      </c>
      <c r="E15" s="484" t="s">
        <v>329</v>
      </c>
      <c r="F15" s="500" t="s">
        <v>330</v>
      </c>
      <c r="G15" s="500"/>
      <c r="H15" s="49"/>
      <c r="I15" s="49"/>
      <c r="J15" s="49"/>
    </row>
    <row r="16" spans="1:10" ht="40.5" customHeight="1">
      <c r="A16" s="567"/>
      <c r="B16" s="484"/>
      <c r="C16" s="532"/>
      <c r="D16" s="484"/>
      <c r="E16" s="484"/>
      <c r="F16" s="71" t="s">
        <v>308</v>
      </c>
      <c r="G16" s="71" t="s">
        <v>331</v>
      </c>
      <c r="H16" s="49"/>
      <c r="I16" s="49"/>
      <c r="J16" s="49"/>
    </row>
    <row r="17" spans="1:10" ht="25.5" customHeight="1">
      <c r="A17" s="248" t="s">
        <v>564</v>
      </c>
      <c r="B17" s="85" t="s">
        <v>16</v>
      </c>
      <c r="C17" s="85" t="s">
        <v>16</v>
      </c>
      <c r="D17" s="85" t="s">
        <v>16</v>
      </c>
      <c r="E17" s="85" t="s">
        <v>16</v>
      </c>
      <c r="F17" s="85" t="s">
        <v>16</v>
      </c>
      <c r="G17" s="85" t="s">
        <v>16</v>
      </c>
      <c r="H17" s="49"/>
      <c r="I17" s="49"/>
      <c r="J17" s="49"/>
    </row>
    <row r="18" spans="1:10" ht="25.5">
      <c r="A18" s="248" t="s">
        <v>565</v>
      </c>
      <c r="B18" s="85" t="s">
        <v>16</v>
      </c>
      <c r="C18" s="167"/>
      <c r="D18" s="85" t="s">
        <v>16</v>
      </c>
      <c r="E18" s="85" t="s">
        <v>16</v>
      </c>
      <c r="F18" s="85" t="s">
        <v>16</v>
      </c>
      <c r="G18" s="85" t="s">
        <v>16</v>
      </c>
      <c r="H18" s="49"/>
      <c r="I18" s="49"/>
      <c r="J18" s="49"/>
    </row>
    <row r="19" spans="1:10" ht="12.75">
      <c r="A19" s="248" t="s">
        <v>308</v>
      </c>
      <c r="B19" s="91">
        <f>SUM(B17:B18)</f>
        <v>0</v>
      </c>
      <c r="C19" s="167"/>
      <c r="D19" s="91">
        <f>SUM(D17:D18)</f>
        <v>0</v>
      </c>
      <c r="E19" s="91">
        <f>SUM(E17:E18)</f>
        <v>0</v>
      </c>
      <c r="F19" s="91">
        <f>SUM(F17:F18)</f>
        <v>0</v>
      </c>
      <c r="G19" s="91">
        <f>SUM(G17:G18)</f>
        <v>0</v>
      </c>
      <c r="H19" s="49"/>
      <c r="I19" s="49"/>
      <c r="J19" s="49"/>
    </row>
    <row r="20" spans="1:10" ht="12.75">
      <c r="A20" s="311" t="s">
        <v>553</v>
      </c>
      <c r="B20" s="85"/>
      <c r="C20" s="167"/>
      <c r="D20" s="167"/>
      <c r="E20" s="85"/>
      <c r="F20" s="85"/>
      <c r="G20" s="85"/>
      <c r="H20" s="49"/>
      <c r="I20" s="49"/>
      <c r="J20" s="49"/>
    </row>
    <row r="21" spans="1:10" ht="12.75">
      <c r="A21" s="49"/>
      <c r="B21" s="49"/>
      <c r="C21" s="49"/>
      <c r="D21" s="49"/>
      <c r="E21" s="49"/>
      <c r="F21" s="49"/>
      <c r="G21" s="49"/>
      <c r="H21" s="49"/>
      <c r="I21" s="49"/>
      <c r="J21" s="49"/>
    </row>
    <row r="22" spans="1:10" ht="15.75">
      <c r="A22" s="111" t="s">
        <v>566</v>
      </c>
      <c r="B22" s="94"/>
      <c r="C22" s="94"/>
      <c r="D22" s="94"/>
      <c r="E22" s="94"/>
      <c r="F22" s="94"/>
      <c r="G22" s="49"/>
      <c r="H22" s="49"/>
      <c r="I22" s="49"/>
      <c r="J22" s="49"/>
    </row>
    <row r="23" spans="1:10" ht="15.75">
      <c r="A23" s="27"/>
      <c r="B23" s="8"/>
      <c r="C23" s="8"/>
      <c r="D23" s="8"/>
      <c r="E23" s="8"/>
      <c r="F23" s="8"/>
      <c r="G23" s="49"/>
      <c r="H23" s="49"/>
      <c r="I23" s="49"/>
      <c r="J23" s="49"/>
    </row>
    <row r="24" spans="1:10" ht="30.75" customHeight="1">
      <c r="A24" s="567" t="s">
        <v>542</v>
      </c>
      <c r="B24" s="484" t="s">
        <v>466</v>
      </c>
      <c r="C24" s="484" t="s">
        <v>483</v>
      </c>
      <c r="D24" s="484" t="s">
        <v>329</v>
      </c>
      <c r="E24" s="500" t="s">
        <v>330</v>
      </c>
      <c r="F24" s="500"/>
      <c r="G24" s="49"/>
      <c r="H24" s="49"/>
      <c r="I24" s="49"/>
      <c r="J24" s="49"/>
    </row>
    <row r="25" spans="1:10" ht="51.75" customHeight="1">
      <c r="A25" s="567"/>
      <c r="B25" s="484"/>
      <c r="C25" s="484"/>
      <c r="D25" s="484"/>
      <c r="E25" s="71" t="s">
        <v>308</v>
      </c>
      <c r="F25" s="71" t="s">
        <v>331</v>
      </c>
      <c r="G25" s="49"/>
      <c r="H25" s="49"/>
      <c r="I25" s="49"/>
      <c r="J25" s="49"/>
    </row>
    <row r="26" spans="1:10" ht="12.75">
      <c r="A26" s="248" t="s">
        <v>308</v>
      </c>
      <c r="B26" s="226" t="s">
        <v>16</v>
      </c>
      <c r="C26" s="226" t="s">
        <v>16</v>
      </c>
      <c r="D26" s="226" t="s">
        <v>16</v>
      </c>
      <c r="E26" s="226" t="s">
        <v>16</v>
      </c>
      <c r="F26" s="226" t="s">
        <v>16</v>
      </c>
      <c r="G26" s="49"/>
      <c r="H26" s="49"/>
      <c r="I26" s="49"/>
      <c r="J26" s="49"/>
    </row>
    <row r="27" spans="1:10" ht="12.75">
      <c r="A27" s="311" t="s">
        <v>553</v>
      </c>
      <c r="B27" s="85"/>
      <c r="C27" s="167"/>
      <c r="D27" s="85"/>
      <c r="E27" s="85"/>
      <c r="F27" s="85"/>
      <c r="G27" s="49"/>
      <c r="H27" s="49"/>
      <c r="I27" s="49"/>
      <c r="J27" s="49"/>
    </row>
  </sheetData>
  <sheetProtection/>
  <mergeCells count="18">
    <mergeCell ref="E24:F24"/>
    <mergeCell ref="A24:A25"/>
    <mergeCell ref="B24:B25"/>
    <mergeCell ref="C24:C25"/>
    <mergeCell ref="D24:D25"/>
    <mergeCell ref="E15:E16"/>
    <mergeCell ref="F15:G15"/>
    <mergeCell ref="A13:H13"/>
    <mergeCell ref="A6:A7"/>
    <mergeCell ref="B6:B7"/>
    <mergeCell ref="A15:A16"/>
    <mergeCell ref="B15:B16"/>
    <mergeCell ref="C15:C16"/>
    <mergeCell ref="D15:D16"/>
    <mergeCell ref="C6:C7"/>
    <mergeCell ref="D6:D7"/>
    <mergeCell ref="E6:E7"/>
    <mergeCell ref="F6:G6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view="pageBreakPreview" zoomScaleSheetLayoutView="100" zoomScalePageLayoutView="0" workbookViewId="0" topLeftCell="A1">
      <selection activeCell="A11" sqref="A11"/>
    </sheetView>
  </sheetViews>
  <sheetFormatPr defaultColWidth="9.140625" defaultRowHeight="12.75"/>
  <cols>
    <col min="1" max="1" width="32.57421875" style="0" customWidth="1"/>
    <col min="2" max="2" width="19.8515625" style="0" customWidth="1"/>
    <col min="3" max="3" width="23.57421875" style="0" customWidth="1"/>
    <col min="4" max="4" width="15.57421875" style="0" customWidth="1"/>
    <col min="5" max="5" width="15.421875" style="0" customWidth="1"/>
    <col min="6" max="6" width="16.421875" style="0" customWidth="1"/>
  </cols>
  <sheetData>
    <row r="1" spans="1:10" ht="12.75">
      <c r="A1" s="62" t="str">
        <f>'T.0.1'!B3</f>
        <v>Obj.1-2</v>
      </c>
      <c r="B1" s="63" t="str">
        <f>'T.0.1'!B7</f>
        <v>MAOBJ</v>
      </c>
      <c r="C1" s="64">
        <f>'T.0.1'!B6</f>
        <v>2007</v>
      </c>
      <c r="D1" s="49"/>
      <c r="E1" s="49"/>
      <c r="F1" s="49"/>
      <c r="G1" s="49"/>
      <c r="H1" s="49"/>
      <c r="I1" s="126"/>
      <c r="J1" s="49"/>
    </row>
    <row r="2" spans="1:10" s="253" customFormat="1" ht="19.5" customHeight="1">
      <c r="A2" s="110" t="s">
        <v>541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s="253" customFormat="1" ht="19.5" customHeight="1">
      <c r="A3" s="110"/>
      <c r="B3" s="94"/>
      <c r="C3" s="94"/>
      <c r="D3" s="94"/>
      <c r="E3" s="94"/>
      <c r="F3" s="94"/>
      <c r="G3" s="94"/>
      <c r="H3" s="94"/>
      <c r="I3" s="94"/>
      <c r="J3" s="94"/>
    </row>
    <row r="4" spans="1:7" s="314" customFormat="1" ht="15.75">
      <c r="A4" s="418" t="s">
        <v>618</v>
      </c>
      <c r="B4" s="419"/>
      <c r="C4" s="419"/>
      <c r="D4" s="419"/>
      <c r="E4" s="419"/>
      <c r="F4" s="419"/>
      <c r="G4" s="337"/>
    </row>
    <row r="5" spans="1:6" s="246" customFormat="1" ht="12.75">
      <c r="A5" s="304"/>
      <c r="B5" s="303"/>
      <c r="C5" s="303"/>
      <c r="D5" s="303"/>
      <c r="E5" s="303"/>
      <c r="F5" s="303"/>
    </row>
    <row r="6" spans="1:6" ht="24.75" customHeight="1">
      <c r="A6" s="574" t="s">
        <v>542</v>
      </c>
      <c r="B6" s="484" t="s">
        <v>466</v>
      </c>
      <c r="C6" s="484" t="s">
        <v>483</v>
      </c>
      <c r="D6" s="484" t="s">
        <v>329</v>
      </c>
      <c r="E6" s="500" t="s">
        <v>330</v>
      </c>
      <c r="F6" s="500"/>
    </row>
    <row r="7" spans="1:6" ht="27" customHeight="1">
      <c r="A7" s="575"/>
      <c r="B7" s="484"/>
      <c r="C7" s="484"/>
      <c r="D7" s="484"/>
      <c r="E7" s="71" t="s">
        <v>308</v>
      </c>
      <c r="F7" s="71" t="s">
        <v>331</v>
      </c>
    </row>
    <row r="8" spans="1:6" ht="36.75" customHeight="1">
      <c r="A8" s="315" t="s">
        <v>178</v>
      </c>
      <c r="B8" s="320">
        <v>70</v>
      </c>
      <c r="C8" s="320">
        <v>34.11372549019608</v>
      </c>
      <c r="D8" s="320">
        <v>3677.641211764706</v>
      </c>
      <c r="E8" s="320">
        <v>3784.250980392157</v>
      </c>
      <c r="F8" s="320">
        <f>E8*0.45</f>
        <v>1702.9129411764707</v>
      </c>
    </row>
    <row r="9" spans="1:6" ht="12.75">
      <c r="A9" s="299" t="s">
        <v>308</v>
      </c>
      <c r="B9" s="363">
        <f>SUM(B8)</f>
        <v>70</v>
      </c>
      <c r="C9" s="363">
        <f>SUM(C8)</f>
        <v>34.11372549019608</v>
      </c>
      <c r="D9" s="363">
        <f>SUM(D8)</f>
        <v>3677.641211764706</v>
      </c>
      <c r="E9" s="363">
        <f>SUM(E8)</f>
        <v>3784.250980392157</v>
      </c>
      <c r="F9" s="363">
        <f>SUM(F8)</f>
        <v>1702.9129411764707</v>
      </c>
    </row>
    <row r="10" spans="1:6" ht="12.75">
      <c r="A10" s="301" t="s">
        <v>473</v>
      </c>
      <c r="B10" s="320"/>
      <c r="C10" s="364"/>
      <c r="D10" s="320"/>
      <c r="E10" s="320"/>
      <c r="F10" s="320"/>
    </row>
  </sheetData>
  <sheetProtection/>
  <mergeCells count="5">
    <mergeCell ref="E6:F6"/>
    <mergeCell ref="A6:A7"/>
    <mergeCell ref="B6:B7"/>
    <mergeCell ref="C6:C7"/>
    <mergeCell ref="D6:D7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view="pageBreakPreview" zoomScaleSheetLayoutView="100" zoomScalePageLayoutView="0" workbookViewId="0" topLeftCell="A1">
      <selection activeCell="E14" sqref="E14"/>
    </sheetView>
  </sheetViews>
  <sheetFormatPr defaultColWidth="9.140625" defaultRowHeight="12.75"/>
  <cols>
    <col min="1" max="1" width="52.57421875" style="0" customWidth="1"/>
    <col min="2" max="2" width="14.140625" style="0" customWidth="1"/>
    <col min="3" max="3" width="17.00390625" style="0" customWidth="1"/>
    <col min="4" max="4" width="13.7109375" style="0" customWidth="1"/>
    <col min="5" max="5" width="19.140625" style="0" customWidth="1"/>
    <col min="6" max="6" width="13.00390625" style="0" customWidth="1"/>
  </cols>
  <sheetData>
    <row r="1" spans="1:10" ht="12.75">
      <c r="A1" s="316" t="str">
        <f>'T.0.1'!B3</f>
        <v>Obj.1-2</v>
      </c>
      <c r="B1" s="63" t="str">
        <f>'T.0.1'!B7</f>
        <v>MAOBJ</v>
      </c>
      <c r="C1" s="64">
        <f>'T.0.1'!B6</f>
        <v>2007</v>
      </c>
      <c r="D1" s="49"/>
      <c r="E1" s="49"/>
      <c r="F1" s="49"/>
      <c r="G1" s="49"/>
      <c r="H1" s="49"/>
      <c r="I1" s="126"/>
      <c r="J1" s="49"/>
    </row>
    <row r="2" spans="1:6" ht="18">
      <c r="A2" s="420" t="s">
        <v>619</v>
      </c>
      <c r="B2" s="420"/>
      <c r="C2" s="421"/>
      <c r="D2" s="415"/>
      <c r="E2" s="415"/>
      <c r="F2" s="27"/>
    </row>
    <row r="3" spans="1:6" ht="15.75">
      <c r="A3" s="27"/>
      <c r="B3" s="27"/>
      <c r="C3" s="27"/>
      <c r="D3" s="27"/>
      <c r="E3" s="27"/>
      <c r="F3" s="27"/>
    </row>
    <row r="4" spans="1:6" s="246" customFormat="1" ht="24.75" customHeight="1">
      <c r="A4" s="533" t="s">
        <v>325</v>
      </c>
      <c r="B4" s="484" t="s">
        <v>466</v>
      </c>
      <c r="C4" s="484" t="s">
        <v>483</v>
      </c>
      <c r="D4" s="484" t="s">
        <v>329</v>
      </c>
      <c r="E4" s="500" t="s">
        <v>330</v>
      </c>
      <c r="F4" s="500"/>
    </row>
    <row r="5" spans="1:6" s="246" customFormat="1" ht="25.5">
      <c r="A5" s="533"/>
      <c r="B5" s="484"/>
      <c r="C5" s="484"/>
      <c r="D5" s="484"/>
      <c r="E5" s="71" t="s">
        <v>308</v>
      </c>
      <c r="F5" s="71" t="s">
        <v>331</v>
      </c>
    </row>
    <row r="6" spans="1:7" ht="12.75">
      <c r="A6" s="261" t="s">
        <v>567</v>
      </c>
      <c r="B6" s="329">
        <f>SUM(B7:B11)</f>
        <v>48</v>
      </c>
      <c r="C6" s="329">
        <f>SUM(C7:C11)</f>
        <v>0</v>
      </c>
      <c r="D6" s="329">
        <f>D8+D9</f>
        <v>3512.379011764706</v>
      </c>
      <c r="E6" s="329">
        <f>E8+E9</f>
        <v>3512.379011764706</v>
      </c>
      <c r="F6" s="329">
        <f>F8+F9</f>
        <v>329.35335588235296</v>
      </c>
      <c r="G6" s="246"/>
    </row>
    <row r="7" spans="1:7" ht="25.5">
      <c r="A7" s="248" t="s">
        <v>568</v>
      </c>
      <c r="B7" s="320">
        <v>0</v>
      </c>
      <c r="C7" s="320">
        <v>0</v>
      </c>
      <c r="D7" s="320">
        <v>0</v>
      </c>
      <c r="E7" s="320">
        <v>0</v>
      </c>
      <c r="F7" s="320">
        <v>0</v>
      </c>
      <c r="G7" s="246"/>
    </row>
    <row r="8" spans="1:7" ht="12.75">
      <c r="A8" s="248" t="s">
        <v>569</v>
      </c>
      <c r="B8" s="320">
        <v>47</v>
      </c>
      <c r="C8" s="320">
        <v>0</v>
      </c>
      <c r="D8" s="320">
        <v>439.13780784313724</v>
      </c>
      <c r="E8" s="320">
        <v>439.13780784313724</v>
      </c>
      <c r="F8" s="320">
        <v>329.35335588235296</v>
      </c>
      <c r="G8" s="246"/>
    </row>
    <row r="9" spans="1:7" ht="12.75">
      <c r="A9" s="422" t="s">
        <v>620</v>
      </c>
      <c r="B9" s="320">
        <v>1</v>
      </c>
      <c r="C9" s="320">
        <v>0</v>
      </c>
      <c r="D9" s="320">
        <v>3073.2412039215687</v>
      </c>
      <c r="E9" s="320">
        <v>3073.2412039215687</v>
      </c>
      <c r="F9" s="320">
        <v>0</v>
      </c>
      <c r="G9" s="246"/>
    </row>
    <row r="10" spans="1:7" ht="12.75">
      <c r="A10" s="248" t="s">
        <v>570</v>
      </c>
      <c r="B10" s="320">
        <v>0</v>
      </c>
      <c r="C10" s="320">
        <v>0</v>
      </c>
      <c r="D10" s="320">
        <v>0</v>
      </c>
      <c r="E10" s="320">
        <v>0</v>
      </c>
      <c r="F10" s="320">
        <v>0</v>
      </c>
      <c r="G10" s="246"/>
    </row>
    <row r="11" spans="1:7" ht="25.5">
      <c r="A11" s="248" t="s">
        <v>571</v>
      </c>
      <c r="B11" s="320">
        <v>0</v>
      </c>
      <c r="C11" s="320">
        <v>0</v>
      </c>
      <c r="D11" s="320">
        <v>0</v>
      </c>
      <c r="E11" s="320">
        <v>0</v>
      </c>
      <c r="F11" s="320">
        <v>0</v>
      </c>
      <c r="G11" s="246"/>
    </row>
    <row r="12" spans="1:6" ht="12.75">
      <c r="A12" s="423" t="s">
        <v>621</v>
      </c>
      <c r="B12" s="320">
        <v>2083</v>
      </c>
      <c r="C12" s="320">
        <v>7091.255647058823</v>
      </c>
      <c r="D12" s="320">
        <v>21497.955560784314</v>
      </c>
      <c r="E12" s="320">
        <v>15940.470274509804</v>
      </c>
      <c r="F12" s="320">
        <v>658.7067117647059</v>
      </c>
    </row>
    <row r="13" spans="1:6" ht="25.5">
      <c r="A13" s="261" t="s">
        <v>572</v>
      </c>
      <c r="B13" s="320">
        <v>0</v>
      </c>
      <c r="C13" s="320">
        <v>0</v>
      </c>
      <c r="D13" s="320">
        <v>0</v>
      </c>
      <c r="E13" s="320">
        <v>0</v>
      </c>
      <c r="F13" s="320">
        <v>0</v>
      </c>
    </row>
    <row r="14" spans="1:6" ht="12.75">
      <c r="A14" s="261" t="s">
        <v>300</v>
      </c>
      <c r="B14" s="338">
        <f>SUM(B6,B12:B13)</f>
        <v>2131</v>
      </c>
      <c r="C14" s="338">
        <f>SUM(C6,C12:C13)</f>
        <v>7091.255647058823</v>
      </c>
      <c r="D14" s="338">
        <f>SUM(D6,D12:D13)</f>
        <v>25010.33457254902</v>
      </c>
      <c r="E14" s="338">
        <f>SUM(E6,E12:E13)</f>
        <v>19452.84928627451</v>
      </c>
      <c r="F14" s="338">
        <f>SUM(F6,F12:F13)</f>
        <v>988.0600676470589</v>
      </c>
    </row>
    <row r="15" spans="1:6" ht="12.75">
      <c r="A15" s="311" t="s">
        <v>473</v>
      </c>
      <c r="B15" s="320"/>
      <c r="C15" s="339"/>
      <c r="D15" s="320"/>
      <c r="E15" s="320"/>
      <c r="F15" s="320"/>
    </row>
  </sheetData>
  <sheetProtection/>
  <mergeCells count="5">
    <mergeCell ref="E4:F4"/>
    <mergeCell ref="A4:A5"/>
    <mergeCell ref="B4:B5"/>
    <mergeCell ref="C4:C5"/>
    <mergeCell ref="D4:D5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view="pageBreakPreview" zoomScaleSheetLayoutView="100" zoomScalePageLayoutView="0" workbookViewId="0" topLeftCell="A1">
      <selection activeCell="B46" sqref="B46"/>
    </sheetView>
  </sheetViews>
  <sheetFormatPr defaultColWidth="9.140625" defaultRowHeight="12.75"/>
  <cols>
    <col min="1" max="1" width="13.28125" style="1" customWidth="1"/>
    <col min="2" max="2" width="38.28125" style="1" customWidth="1"/>
    <col min="3" max="11" width="9.140625" style="1" customWidth="1"/>
  </cols>
  <sheetData>
    <row r="1" spans="1:11" ht="21.75" customHeight="1">
      <c r="A1" s="27" t="s">
        <v>83</v>
      </c>
      <c r="B1" s="28"/>
      <c r="C1" s="28"/>
      <c r="D1" s="28"/>
      <c r="E1" s="28"/>
      <c r="F1" s="28"/>
      <c r="G1" s="28"/>
      <c r="H1" s="28"/>
      <c r="I1" s="28"/>
      <c r="J1" s="28"/>
      <c r="K1" s="8"/>
    </row>
    <row r="2" spans="1:11" ht="7.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5">
      <c r="A3" s="29" t="s">
        <v>84</v>
      </c>
      <c r="B3" s="30" t="s">
        <v>85</v>
      </c>
      <c r="C3" s="31"/>
      <c r="D3" s="31"/>
      <c r="E3" s="31"/>
      <c r="F3" s="32"/>
      <c r="G3" s="28"/>
      <c r="H3" s="28"/>
      <c r="I3" s="28"/>
      <c r="J3" s="28"/>
      <c r="K3" s="28"/>
    </row>
    <row r="4" spans="1:11" ht="12.75">
      <c r="A4" s="33" t="s">
        <v>86</v>
      </c>
      <c r="B4" s="34" t="s">
        <v>87</v>
      </c>
      <c r="C4" s="34"/>
      <c r="D4" s="34"/>
      <c r="E4" s="34"/>
      <c r="F4" s="35"/>
      <c r="G4" s="28"/>
      <c r="H4" s="28"/>
      <c r="I4" s="28"/>
      <c r="J4" s="28"/>
      <c r="K4" s="28"/>
    </row>
    <row r="5" spans="1:11" ht="12.75">
      <c r="A5" s="33" t="s">
        <v>88</v>
      </c>
      <c r="B5" s="34" t="s">
        <v>89</v>
      </c>
      <c r="C5" s="34"/>
      <c r="D5" s="34"/>
      <c r="E5" s="34"/>
      <c r="F5" s="35"/>
      <c r="G5" s="28"/>
      <c r="H5" s="28"/>
      <c r="I5" s="28"/>
      <c r="J5" s="28"/>
      <c r="K5" s="28"/>
    </row>
    <row r="6" spans="1:11" ht="12.75">
      <c r="A6" s="33" t="s">
        <v>90</v>
      </c>
      <c r="B6" s="34" t="s">
        <v>91</v>
      </c>
      <c r="C6" s="34"/>
      <c r="D6" s="34"/>
      <c r="E6" s="34"/>
      <c r="F6" s="35"/>
      <c r="G6" s="28"/>
      <c r="H6" s="28"/>
      <c r="I6" s="28"/>
      <c r="J6" s="28"/>
      <c r="K6" s="28"/>
    </row>
    <row r="7" spans="1:11" ht="12.75">
      <c r="A7" s="33" t="s">
        <v>92</v>
      </c>
      <c r="B7" s="34" t="s">
        <v>93</v>
      </c>
      <c r="C7" s="34"/>
      <c r="D7" s="34"/>
      <c r="E7" s="34"/>
      <c r="F7" s="35"/>
      <c r="G7" s="28"/>
      <c r="H7" s="28"/>
      <c r="I7" s="28"/>
      <c r="J7" s="28"/>
      <c r="K7" s="28"/>
    </row>
    <row r="8" spans="1:11" ht="12.75">
      <c r="A8" s="33" t="s">
        <v>94</v>
      </c>
      <c r="B8" s="34" t="s">
        <v>95</v>
      </c>
      <c r="C8" s="34"/>
      <c r="D8" s="34"/>
      <c r="E8" s="34"/>
      <c r="F8" s="35"/>
      <c r="G8" s="28"/>
      <c r="H8" s="28"/>
      <c r="I8" s="28"/>
      <c r="J8" s="28"/>
      <c r="K8" s="28"/>
    </row>
    <row r="9" spans="1:11" ht="12.75">
      <c r="A9" s="33" t="s">
        <v>96</v>
      </c>
      <c r="B9" s="34" t="s">
        <v>97</v>
      </c>
      <c r="C9" s="34"/>
      <c r="D9" s="34"/>
      <c r="E9" s="34"/>
      <c r="F9" s="35"/>
      <c r="G9" s="28"/>
      <c r="H9" s="28"/>
      <c r="I9" s="28"/>
      <c r="J9" s="28"/>
      <c r="K9" s="28"/>
    </row>
    <row r="10" spans="1:11" ht="12.75">
      <c r="A10" s="36" t="s">
        <v>98</v>
      </c>
      <c r="B10" s="34" t="s">
        <v>99</v>
      </c>
      <c r="C10" s="34"/>
      <c r="D10" s="34"/>
      <c r="E10" s="34"/>
      <c r="F10" s="35"/>
      <c r="G10" s="28"/>
      <c r="H10" s="28"/>
      <c r="I10" s="28"/>
      <c r="J10" s="28"/>
      <c r="K10" s="28"/>
    </row>
    <row r="11" spans="1:11" ht="12.75">
      <c r="A11" s="33" t="s">
        <v>100</v>
      </c>
      <c r="B11" s="34" t="s">
        <v>101</v>
      </c>
      <c r="C11" s="34"/>
      <c r="D11" s="34"/>
      <c r="E11" s="34"/>
      <c r="F11" s="35"/>
      <c r="G11" s="28"/>
      <c r="H11" s="28"/>
      <c r="I11" s="28"/>
      <c r="J11" s="28"/>
      <c r="K11" s="28"/>
    </row>
    <row r="12" spans="1:11" ht="12.75" customHeight="1">
      <c r="A12" s="33" t="s">
        <v>102</v>
      </c>
      <c r="B12" s="34" t="s">
        <v>103</v>
      </c>
      <c r="C12" s="34"/>
      <c r="D12" s="34"/>
      <c r="E12" s="34"/>
      <c r="F12" s="35"/>
      <c r="G12" s="28"/>
      <c r="H12" s="28"/>
      <c r="I12" s="28"/>
      <c r="J12" s="28"/>
      <c r="K12" s="28"/>
    </row>
    <row r="13" spans="1:11" ht="12.75">
      <c r="A13" s="33" t="s">
        <v>104</v>
      </c>
      <c r="B13" s="34" t="s">
        <v>105</v>
      </c>
      <c r="C13" s="34"/>
      <c r="D13" s="34"/>
      <c r="E13" s="34"/>
      <c r="F13" s="35"/>
      <c r="G13" s="28"/>
      <c r="H13" s="28"/>
      <c r="I13" s="28"/>
      <c r="J13" s="28"/>
      <c r="K13" s="28"/>
    </row>
    <row r="14" spans="1:11" ht="15">
      <c r="A14" s="37"/>
      <c r="B14" s="30" t="s">
        <v>106</v>
      </c>
      <c r="C14" s="31"/>
      <c r="D14" s="31"/>
      <c r="E14" s="31"/>
      <c r="F14" s="31"/>
      <c r="G14" s="31"/>
      <c r="H14" s="31"/>
      <c r="I14" s="31"/>
      <c r="J14" s="31"/>
      <c r="K14" s="32"/>
    </row>
    <row r="15" spans="1:11" s="1" customFormat="1" ht="12.75">
      <c r="A15" s="36" t="s">
        <v>107</v>
      </c>
      <c r="B15" s="34" t="s">
        <v>108</v>
      </c>
      <c r="C15" s="34"/>
      <c r="D15" s="34"/>
      <c r="E15" s="34"/>
      <c r="F15" s="34"/>
      <c r="G15" s="34"/>
      <c r="H15" s="34"/>
      <c r="I15" s="34"/>
      <c r="J15" s="34"/>
      <c r="K15" s="35"/>
    </row>
    <row r="16" spans="1:11" ht="12.75">
      <c r="A16" s="33" t="s">
        <v>109</v>
      </c>
      <c r="B16" s="34" t="s">
        <v>110</v>
      </c>
      <c r="C16" s="34"/>
      <c r="D16" s="34"/>
      <c r="E16" s="34"/>
      <c r="F16" s="34"/>
      <c r="G16" s="34"/>
      <c r="H16" s="34"/>
      <c r="I16" s="34"/>
      <c r="J16" s="34"/>
      <c r="K16" s="35"/>
    </row>
    <row r="17" spans="1:11" ht="12.75">
      <c r="A17" s="33" t="s">
        <v>111</v>
      </c>
      <c r="B17" s="34" t="s">
        <v>112</v>
      </c>
      <c r="C17" s="34"/>
      <c r="D17" s="34"/>
      <c r="E17" s="34"/>
      <c r="F17" s="34"/>
      <c r="G17" s="34"/>
      <c r="H17" s="34"/>
      <c r="I17" s="34"/>
      <c r="J17" s="34"/>
      <c r="K17" s="35"/>
    </row>
    <row r="18" spans="1:11" ht="12.75">
      <c r="A18" s="36" t="s">
        <v>113</v>
      </c>
      <c r="B18" s="34" t="s">
        <v>114</v>
      </c>
      <c r="C18" s="34"/>
      <c r="D18" s="34"/>
      <c r="E18" s="34"/>
      <c r="F18" s="34"/>
      <c r="G18" s="34"/>
      <c r="H18" s="34"/>
      <c r="I18" s="34"/>
      <c r="J18" s="34"/>
      <c r="K18" s="35"/>
    </row>
    <row r="19" spans="1:11" ht="12.75">
      <c r="A19" s="33" t="s">
        <v>115</v>
      </c>
      <c r="B19" s="34" t="s">
        <v>116</v>
      </c>
      <c r="C19" s="34"/>
      <c r="D19" s="34"/>
      <c r="E19" s="34"/>
      <c r="F19" s="34"/>
      <c r="G19" s="34"/>
      <c r="H19" s="34"/>
      <c r="I19" s="34"/>
      <c r="J19" s="34"/>
      <c r="K19" s="35"/>
    </row>
    <row r="20" spans="1:11" ht="12.75">
      <c r="A20" s="33" t="s">
        <v>117</v>
      </c>
      <c r="B20" s="34" t="s">
        <v>118</v>
      </c>
      <c r="C20" s="34"/>
      <c r="D20" s="34"/>
      <c r="E20" s="34"/>
      <c r="F20" s="34"/>
      <c r="G20" s="34"/>
      <c r="H20" s="34"/>
      <c r="I20" s="34"/>
      <c r="J20" s="34"/>
      <c r="K20" s="35"/>
    </row>
    <row r="21" spans="1:11" ht="12.75">
      <c r="A21" s="33" t="s">
        <v>119</v>
      </c>
      <c r="B21" s="34" t="s">
        <v>120</v>
      </c>
      <c r="C21" s="34"/>
      <c r="D21" s="34"/>
      <c r="E21" s="34"/>
      <c r="F21" s="34"/>
      <c r="G21" s="34"/>
      <c r="H21" s="34"/>
      <c r="I21" s="34"/>
      <c r="J21" s="34"/>
      <c r="K21" s="35"/>
    </row>
    <row r="22" spans="1:11" ht="12.75">
      <c r="A22" s="36" t="s">
        <v>121</v>
      </c>
      <c r="B22" s="34" t="s">
        <v>122</v>
      </c>
      <c r="C22" s="34"/>
      <c r="D22" s="34"/>
      <c r="E22" s="34"/>
      <c r="F22" s="34"/>
      <c r="G22" s="34"/>
      <c r="H22" s="34"/>
      <c r="I22" s="34"/>
      <c r="J22" s="34"/>
      <c r="K22" s="35"/>
    </row>
    <row r="23" spans="1:11" ht="12.75">
      <c r="A23" s="33" t="s">
        <v>123</v>
      </c>
      <c r="B23" s="34" t="s">
        <v>124</v>
      </c>
      <c r="C23" s="34"/>
      <c r="D23" s="34"/>
      <c r="E23" s="34"/>
      <c r="F23" s="34"/>
      <c r="G23" s="34"/>
      <c r="H23" s="34"/>
      <c r="I23" s="34"/>
      <c r="J23" s="34"/>
      <c r="K23" s="35"/>
    </row>
    <row r="24" spans="1:11" ht="12.75">
      <c r="A24" s="33" t="s">
        <v>125</v>
      </c>
      <c r="B24" s="34" t="s">
        <v>126</v>
      </c>
      <c r="C24" s="34"/>
      <c r="D24" s="34"/>
      <c r="E24" s="34"/>
      <c r="F24" s="34"/>
      <c r="G24" s="34"/>
      <c r="H24" s="34"/>
      <c r="I24" s="34"/>
      <c r="J24" s="34"/>
      <c r="K24" s="35"/>
    </row>
    <row r="25" spans="1:11" ht="12.75">
      <c r="A25" s="36" t="s">
        <v>127</v>
      </c>
      <c r="B25" s="34" t="s">
        <v>128</v>
      </c>
      <c r="C25" s="34"/>
      <c r="D25" s="34"/>
      <c r="E25" s="34"/>
      <c r="F25" s="34"/>
      <c r="G25" s="34"/>
      <c r="H25" s="34"/>
      <c r="I25" s="34"/>
      <c r="J25" s="34"/>
      <c r="K25" s="35"/>
    </row>
    <row r="26" spans="1:11" ht="12.75">
      <c r="A26" s="33" t="s">
        <v>129</v>
      </c>
      <c r="B26" s="34" t="s">
        <v>130</v>
      </c>
      <c r="C26" s="34"/>
      <c r="E26" s="34"/>
      <c r="F26" s="34"/>
      <c r="G26" s="34"/>
      <c r="H26" s="34"/>
      <c r="I26" s="34"/>
      <c r="J26" s="34"/>
      <c r="K26" s="35"/>
    </row>
    <row r="27" spans="1:11" ht="12.75">
      <c r="A27" s="33" t="s">
        <v>131</v>
      </c>
      <c r="B27" s="34" t="s">
        <v>132</v>
      </c>
      <c r="C27" s="34"/>
      <c r="D27" s="34"/>
      <c r="E27" s="34"/>
      <c r="F27" s="34"/>
      <c r="G27" s="34"/>
      <c r="H27" s="34"/>
      <c r="I27" s="34"/>
      <c r="J27" s="34"/>
      <c r="K27" s="35"/>
    </row>
    <row r="28" spans="1:11" ht="12.75">
      <c r="A28" s="33" t="s">
        <v>133</v>
      </c>
      <c r="B28" s="34" t="s">
        <v>134</v>
      </c>
      <c r="C28" s="34"/>
      <c r="D28" s="34"/>
      <c r="E28" s="34"/>
      <c r="F28" s="34"/>
      <c r="G28" s="34"/>
      <c r="H28" s="34"/>
      <c r="I28" s="34"/>
      <c r="J28" s="34"/>
      <c r="K28" s="35"/>
    </row>
    <row r="29" spans="1:11" ht="12.75">
      <c r="A29" s="36" t="s">
        <v>135</v>
      </c>
      <c r="B29" s="34" t="s">
        <v>136</v>
      </c>
      <c r="C29" s="34"/>
      <c r="D29" s="34"/>
      <c r="E29" s="34"/>
      <c r="F29" s="34"/>
      <c r="G29" s="34"/>
      <c r="H29" s="34"/>
      <c r="I29" s="34"/>
      <c r="J29" s="34"/>
      <c r="K29" s="35"/>
    </row>
    <row r="30" spans="1:11" ht="12.75">
      <c r="A30" s="33" t="s">
        <v>137</v>
      </c>
      <c r="B30" s="34" t="s">
        <v>138</v>
      </c>
      <c r="C30" s="34"/>
      <c r="D30" s="34"/>
      <c r="E30" s="34"/>
      <c r="F30" s="34"/>
      <c r="G30" s="34"/>
      <c r="H30" s="34"/>
      <c r="I30" s="34"/>
      <c r="J30" s="34"/>
      <c r="K30" s="35"/>
    </row>
    <row r="31" spans="1:11" ht="12.75">
      <c r="A31" s="33" t="s">
        <v>139</v>
      </c>
      <c r="B31" s="34" t="s">
        <v>140</v>
      </c>
      <c r="C31" s="34"/>
      <c r="D31" s="34"/>
      <c r="E31" s="34"/>
      <c r="F31" s="34"/>
      <c r="G31" s="34"/>
      <c r="H31" s="34"/>
      <c r="I31" s="34"/>
      <c r="J31" s="34"/>
      <c r="K31" s="35"/>
    </row>
    <row r="32" spans="1:11" ht="12.75">
      <c r="A32" s="33" t="s">
        <v>141</v>
      </c>
      <c r="B32" s="34" t="s">
        <v>142</v>
      </c>
      <c r="C32" s="34"/>
      <c r="D32" s="34"/>
      <c r="E32" s="34"/>
      <c r="F32" s="34"/>
      <c r="G32" s="34"/>
      <c r="H32" s="34"/>
      <c r="I32" s="34"/>
      <c r="J32" s="34"/>
      <c r="K32" s="35"/>
    </row>
    <row r="33" spans="1:11" ht="12.75">
      <c r="A33" s="36" t="s">
        <v>143</v>
      </c>
      <c r="B33" s="34" t="s">
        <v>144</v>
      </c>
      <c r="C33" s="34"/>
      <c r="D33" s="34"/>
      <c r="E33" s="34"/>
      <c r="F33" s="34"/>
      <c r="G33" s="34"/>
      <c r="H33" s="34"/>
      <c r="I33" s="34"/>
      <c r="J33" s="34"/>
      <c r="K33" s="35"/>
    </row>
    <row r="34" spans="1:11" ht="12.75">
      <c r="A34" s="33" t="s">
        <v>145</v>
      </c>
      <c r="B34" s="34" t="s">
        <v>146</v>
      </c>
      <c r="C34" s="34"/>
      <c r="D34" s="34"/>
      <c r="E34" s="34"/>
      <c r="F34" s="34"/>
      <c r="G34" s="34"/>
      <c r="H34" s="34"/>
      <c r="I34" s="34"/>
      <c r="J34" s="34"/>
      <c r="K34" s="35"/>
    </row>
    <row r="35" spans="1:11" ht="12.75">
      <c r="A35" s="33" t="s">
        <v>147</v>
      </c>
      <c r="B35" s="34" t="s">
        <v>148</v>
      </c>
      <c r="C35" s="34"/>
      <c r="D35" s="34"/>
      <c r="E35" s="34"/>
      <c r="F35" s="34"/>
      <c r="G35" s="34"/>
      <c r="H35" s="34"/>
      <c r="I35" s="34"/>
      <c r="J35" s="34"/>
      <c r="K35" s="35"/>
    </row>
    <row r="36" spans="1:11" ht="12.75">
      <c r="A36" s="36" t="s">
        <v>149</v>
      </c>
      <c r="B36" s="34" t="s">
        <v>150</v>
      </c>
      <c r="C36" s="34"/>
      <c r="D36" s="34"/>
      <c r="E36" s="34"/>
      <c r="F36" s="34"/>
      <c r="G36" s="34"/>
      <c r="H36" s="34"/>
      <c r="I36" s="34"/>
      <c r="J36" s="34"/>
      <c r="K36" s="35"/>
    </row>
    <row r="37" spans="1:11" ht="12.75">
      <c r="A37" s="33" t="s">
        <v>151</v>
      </c>
      <c r="B37" s="34" t="s">
        <v>152</v>
      </c>
      <c r="C37" s="34"/>
      <c r="D37" s="34"/>
      <c r="E37" s="34"/>
      <c r="F37" s="34"/>
      <c r="G37" s="34"/>
      <c r="H37" s="34"/>
      <c r="I37" s="34"/>
      <c r="J37" s="34"/>
      <c r="K37" s="35"/>
    </row>
    <row r="38" spans="1:11" ht="12.75">
      <c r="A38" s="33" t="s">
        <v>153</v>
      </c>
      <c r="B38" s="34" t="s">
        <v>154</v>
      </c>
      <c r="C38" s="34"/>
      <c r="D38" s="34"/>
      <c r="E38" s="34"/>
      <c r="F38" s="34"/>
      <c r="G38" s="34"/>
      <c r="H38" s="34"/>
      <c r="I38" s="34"/>
      <c r="J38" s="34"/>
      <c r="K38" s="35"/>
    </row>
    <row r="39" spans="1:11" ht="12.75">
      <c r="A39" s="33" t="s">
        <v>155</v>
      </c>
      <c r="B39" s="34" t="s">
        <v>156</v>
      </c>
      <c r="C39" s="34"/>
      <c r="D39" s="34"/>
      <c r="E39" s="34"/>
      <c r="F39" s="34"/>
      <c r="G39" s="34"/>
      <c r="H39" s="34"/>
      <c r="I39" s="34"/>
      <c r="J39" s="34"/>
      <c r="K39" s="35"/>
    </row>
    <row r="40" spans="1:11" ht="12.75">
      <c r="A40" s="33" t="s">
        <v>157</v>
      </c>
      <c r="B40" s="34" t="s">
        <v>158</v>
      </c>
      <c r="C40" s="34"/>
      <c r="D40" s="34"/>
      <c r="E40" s="34"/>
      <c r="F40" s="34"/>
      <c r="G40" s="34"/>
      <c r="H40" s="34"/>
      <c r="I40" s="34"/>
      <c r="J40" s="34"/>
      <c r="K40" s="35"/>
    </row>
    <row r="41" spans="1:11" ht="12.75">
      <c r="A41" s="33" t="s">
        <v>159</v>
      </c>
      <c r="B41" s="34" t="s">
        <v>160</v>
      </c>
      <c r="C41" s="34"/>
      <c r="D41" s="34"/>
      <c r="E41" s="34"/>
      <c r="F41" s="34"/>
      <c r="G41" s="34"/>
      <c r="H41" s="34"/>
      <c r="I41" s="34"/>
      <c r="J41" s="34"/>
      <c r="K41" s="35"/>
    </row>
    <row r="42" spans="1:11" ht="12.75">
      <c r="A42" s="33" t="s">
        <v>161</v>
      </c>
      <c r="B42" s="34" t="s">
        <v>162</v>
      </c>
      <c r="C42" s="34"/>
      <c r="D42" s="34"/>
      <c r="E42" s="34"/>
      <c r="F42" s="34"/>
      <c r="G42" s="34"/>
      <c r="H42" s="34"/>
      <c r="I42" s="34"/>
      <c r="J42" s="34"/>
      <c r="K42" s="35"/>
    </row>
    <row r="43" spans="1:11" ht="12.75">
      <c r="A43" s="33" t="s">
        <v>163</v>
      </c>
      <c r="B43" s="34" t="s">
        <v>164</v>
      </c>
      <c r="C43" s="34"/>
      <c r="D43" s="34"/>
      <c r="E43" s="34"/>
      <c r="F43" s="34"/>
      <c r="G43" s="34"/>
      <c r="H43" s="34"/>
      <c r="I43" s="34"/>
      <c r="J43" s="34"/>
      <c r="K43" s="35"/>
    </row>
    <row r="44" spans="1:11" ht="12.75">
      <c r="A44" s="33" t="s">
        <v>165</v>
      </c>
      <c r="B44" s="34" t="s">
        <v>166</v>
      </c>
      <c r="C44" s="34"/>
      <c r="D44" s="34"/>
      <c r="E44" s="34"/>
      <c r="F44" s="34"/>
      <c r="G44" s="34"/>
      <c r="H44" s="34"/>
      <c r="I44" s="34"/>
      <c r="J44" s="34"/>
      <c r="K44" s="35"/>
    </row>
    <row r="45" spans="1:11" ht="12.75">
      <c r="A45" s="33" t="s">
        <v>167</v>
      </c>
      <c r="B45" s="34" t="s">
        <v>168</v>
      </c>
      <c r="C45" s="34"/>
      <c r="D45" s="34"/>
      <c r="E45" s="34"/>
      <c r="F45" s="34"/>
      <c r="G45" s="34"/>
      <c r="H45" s="34"/>
      <c r="I45" s="34"/>
      <c r="J45" s="34"/>
      <c r="K45" s="35"/>
    </row>
    <row r="46" spans="1:11" ht="12.75">
      <c r="A46" s="33" t="s">
        <v>169</v>
      </c>
      <c r="B46" s="34" t="s">
        <v>170</v>
      </c>
      <c r="C46" s="34"/>
      <c r="D46" s="34"/>
      <c r="E46" s="34"/>
      <c r="F46" s="34"/>
      <c r="G46" s="34"/>
      <c r="H46" s="34"/>
      <c r="I46" s="34"/>
      <c r="J46" s="34"/>
      <c r="K46" s="35"/>
    </row>
    <row r="47" spans="1:11" ht="12.75">
      <c r="A47" s="33" t="s">
        <v>171</v>
      </c>
      <c r="B47" s="34" t="s">
        <v>172</v>
      </c>
      <c r="C47" s="34"/>
      <c r="D47" s="34"/>
      <c r="E47" s="34"/>
      <c r="F47" s="34"/>
      <c r="G47" s="34"/>
      <c r="H47" s="34"/>
      <c r="I47" s="34"/>
      <c r="J47" s="34"/>
      <c r="K47" s="35"/>
    </row>
    <row r="48" spans="1:11" ht="12.75">
      <c r="A48" s="33" t="s">
        <v>173</v>
      </c>
      <c r="B48" s="34" t="s">
        <v>174</v>
      </c>
      <c r="C48" s="34"/>
      <c r="D48" s="34"/>
      <c r="E48" s="34"/>
      <c r="F48" s="34"/>
      <c r="G48" s="34"/>
      <c r="H48" s="34"/>
      <c r="I48" s="34"/>
      <c r="J48" s="34"/>
      <c r="K48" s="35"/>
    </row>
    <row r="49" spans="1:11" ht="12.75">
      <c r="A49" s="33" t="s">
        <v>175</v>
      </c>
      <c r="B49" s="34" t="s">
        <v>176</v>
      </c>
      <c r="C49" s="34"/>
      <c r="D49" s="34"/>
      <c r="E49" s="34"/>
      <c r="F49" s="34"/>
      <c r="G49" s="34"/>
      <c r="H49" s="34"/>
      <c r="I49" s="34"/>
      <c r="J49" s="34"/>
      <c r="K49" s="35"/>
    </row>
    <row r="50" spans="1:11" ht="12.75">
      <c r="A50" s="33" t="s">
        <v>177</v>
      </c>
      <c r="B50" s="38" t="s">
        <v>178</v>
      </c>
      <c r="C50" s="34"/>
      <c r="D50" s="34"/>
      <c r="E50" s="34"/>
      <c r="F50" s="34"/>
      <c r="G50" s="34"/>
      <c r="H50" s="34"/>
      <c r="I50" s="34"/>
      <c r="J50" s="34"/>
      <c r="K50" s="35"/>
    </row>
    <row r="51" spans="1:11" ht="12.75">
      <c r="A51" s="36" t="s">
        <v>179</v>
      </c>
      <c r="B51" s="39" t="s">
        <v>180</v>
      </c>
      <c r="C51" s="34"/>
      <c r="D51" s="34"/>
      <c r="E51" s="34"/>
      <c r="F51" s="34"/>
      <c r="G51" s="34"/>
      <c r="H51" s="34"/>
      <c r="I51" s="34"/>
      <c r="J51" s="34"/>
      <c r="K51" s="35"/>
    </row>
    <row r="52" spans="1:11" ht="12.75">
      <c r="A52" s="33" t="s">
        <v>181</v>
      </c>
      <c r="B52" s="38" t="s">
        <v>182</v>
      </c>
      <c r="C52" s="34"/>
      <c r="D52" s="34"/>
      <c r="E52" s="34"/>
      <c r="F52" s="34"/>
      <c r="G52" s="34"/>
      <c r="H52" s="34"/>
      <c r="I52" s="34"/>
      <c r="J52" s="34"/>
      <c r="K52" s="35"/>
    </row>
    <row r="53" spans="1:11" ht="12.75">
      <c r="A53" s="33" t="s">
        <v>183</v>
      </c>
      <c r="B53" s="38" t="s">
        <v>184</v>
      </c>
      <c r="C53" s="40"/>
      <c r="D53" s="40"/>
      <c r="E53" s="40"/>
      <c r="F53" s="34"/>
      <c r="G53" s="34"/>
      <c r="H53" s="34"/>
      <c r="I53" s="34"/>
      <c r="J53" s="34"/>
      <c r="K53" s="35"/>
    </row>
    <row r="54" spans="1:11" ht="12.75">
      <c r="A54" s="33" t="s">
        <v>185</v>
      </c>
      <c r="B54" s="38" t="s">
        <v>186</v>
      </c>
      <c r="C54" s="34"/>
      <c r="D54" s="34"/>
      <c r="E54" s="34"/>
      <c r="F54" s="34"/>
      <c r="G54" s="34"/>
      <c r="H54" s="34"/>
      <c r="I54" s="34"/>
      <c r="J54" s="34"/>
      <c r="K54" s="35"/>
    </row>
    <row r="55" spans="1:11" ht="12.75">
      <c r="A55" s="33" t="s">
        <v>187</v>
      </c>
      <c r="B55" s="38" t="s">
        <v>188</v>
      </c>
      <c r="C55" s="34"/>
      <c r="D55" s="34"/>
      <c r="E55" s="34"/>
      <c r="F55" s="34"/>
      <c r="G55" s="34"/>
      <c r="H55" s="34"/>
      <c r="I55" s="34"/>
      <c r="J55" s="34"/>
      <c r="K55" s="35"/>
    </row>
    <row r="56" spans="1:11" ht="12.75">
      <c r="A56" s="33" t="s">
        <v>189</v>
      </c>
      <c r="B56" s="38" t="s">
        <v>190</v>
      </c>
      <c r="C56" s="34"/>
      <c r="D56" s="34"/>
      <c r="E56" s="34"/>
      <c r="F56" s="34"/>
      <c r="G56" s="34"/>
      <c r="H56" s="34"/>
      <c r="I56" s="34"/>
      <c r="J56" s="34"/>
      <c r="K56" s="35"/>
    </row>
    <row r="57" spans="1:11" ht="12.75">
      <c r="A57" s="33" t="s">
        <v>191</v>
      </c>
      <c r="B57" s="38" t="s">
        <v>192</v>
      </c>
      <c r="C57" s="34"/>
      <c r="D57" s="34"/>
      <c r="E57" s="34"/>
      <c r="F57" s="34"/>
      <c r="G57" s="34"/>
      <c r="H57" s="34"/>
      <c r="I57" s="34"/>
      <c r="J57" s="34"/>
      <c r="K57" s="35"/>
    </row>
    <row r="58" spans="1:11" ht="12.75">
      <c r="A58" s="33" t="s">
        <v>193</v>
      </c>
      <c r="B58" s="38" t="s">
        <v>194</v>
      </c>
      <c r="C58" s="34"/>
      <c r="D58" s="34"/>
      <c r="E58" s="34"/>
      <c r="F58" s="34"/>
      <c r="G58" s="34"/>
      <c r="H58" s="34"/>
      <c r="I58" s="34"/>
      <c r="J58" s="34"/>
      <c r="K58" s="35"/>
    </row>
    <row r="59" spans="1:11" ht="12.75">
      <c r="A59" s="33" t="s">
        <v>195</v>
      </c>
      <c r="B59" s="38" t="s">
        <v>196</v>
      </c>
      <c r="C59" s="34"/>
      <c r="D59" s="34"/>
      <c r="E59" s="34"/>
      <c r="F59" s="34"/>
      <c r="G59" s="34"/>
      <c r="H59" s="34"/>
      <c r="I59" s="34"/>
      <c r="J59" s="34"/>
      <c r="K59" s="35"/>
    </row>
    <row r="60" spans="1:11" ht="15">
      <c r="A60" s="41"/>
      <c r="B60" s="42" t="s">
        <v>197</v>
      </c>
      <c r="C60" s="31"/>
      <c r="D60" s="31"/>
      <c r="E60" s="31"/>
      <c r="F60" s="31"/>
      <c r="G60" s="31"/>
      <c r="H60" s="31"/>
      <c r="I60" s="31"/>
      <c r="J60" s="31"/>
      <c r="K60" s="32"/>
    </row>
    <row r="61" spans="1:11" ht="12.75">
      <c r="A61" s="43" t="s">
        <v>198</v>
      </c>
      <c r="B61" s="44" t="s">
        <v>199</v>
      </c>
      <c r="C61" s="45"/>
      <c r="D61" s="45"/>
      <c r="E61" s="45"/>
      <c r="F61" s="45"/>
      <c r="G61" s="45"/>
      <c r="H61" s="45"/>
      <c r="I61" s="45"/>
      <c r="J61" s="45"/>
      <c r="K61" s="46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1"/>
  <sheetViews>
    <sheetView view="pageBreakPreview" zoomScaleSheetLayoutView="100" zoomScalePageLayoutView="0" workbookViewId="0" topLeftCell="A1">
      <selection activeCell="A25" sqref="A25"/>
    </sheetView>
  </sheetViews>
  <sheetFormatPr defaultColWidth="9.140625" defaultRowHeight="12.75"/>
  <cols>
    <col min="1" max="1" width="45.7109375" style="0" customWidth="1"/>
    <col min="2" max="2" width="65.7109375" style="0" customWidth="1"/>
  </cols>
  <sheetData>
    <row r="1" spans="1:2" s="23" customFormat="1" ht="30" customHeight="1">
      <c r="A1" s="576" t="s">
        <v>573</v>
      </c>
      <c r="B1" s="576"/>
    </row>
    <row r="2" spans="1:29" ht="39.75" customHeight="1">
      <c r="A2" s="317" t="s">
        <v>303</v>
      </c>
      <c r="B2" s="318" t="s">
        <v>574</v>
      </c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</row>
    <row r="3" spans="1:29" s="183" customFormat="1" ht="13.5" customHeight="1">
      <c r="A3" s="449" t="s">
        <v>312</v>
      </c>
      <c r="B3" s="449" t="s">
        <v>575</v>
      </c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450"/>
      <c r="Z3" s="450"/>
      <c r="AA3" s="450"/>
      <c r="AB3" s="450"/>
      <c r="AC3" s="450"/>
    </row>
    <row r="4" spans="1:29" s="183" customFormat="1" ht="13.5" customHeight="1">
      <c r="A4" s="449" t="s">
        <v>313</v>
      </c>
      <c r="B4" s="449" t="s">
        <v>576</v>
      </c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  <c r="P4" s="450"/>
      <c r="Q4" s="450"/>
      <c r="R4" s="450"/>
      <c r="S4" s="450"/>
      <c r="T4" s="450"/>
      <c r="U4" s="450"/>
      <c r="V4" s="450"/>
      <c r="W4" s="450"/>
      <c r="X4" s="450"/>
      <c r="Y4" s="450"/>
      <c r="Z4" s="450"/>
      <c r="AA4" s="450"/>
      <c r="AB4" s="450"/>
      <c r="AC4" s="450"/>
    </row>
    <row r="5" spans="1:29" s="183" customFormat="1" ht="13.5" customHeight="1">
      <c r="A5" s="449" t="s">
        <v>314</v>
      </c>
      <c r="B5" s="449" t="s">
        <v>577</v>
      </c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450"/>
      <c r="Q5" s="450"/>
      <c r="R5" s="450"/>
      <c r="S5" s="450"/>
      <c r="T5" s="450"/>
      <c r="U5" s="450"/>
      <c r="V5" s="450"/>
      <c r="W5" s="450"/>
      <c r="X5" s="450"/>
      <c r="Y5" s="450"/>
      <c r="Z5" s="450"/>
      <c r="AA5" s="450"/>
      <c r="AB5" s="450"/>
      <c r="AC5" s="450"/>
    </row>
    <row r="6" spans="1:29" s="183" customFormat="1" ht="13.5" customHeight="1">
      <c r="A6" s="449" t="s">
        <v>315</v>
      </c>
      <c r="B6" s="449" t="s">
        <v>578</v>
      </c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0"/>
      <c r="Q6" s="450"/>
      <c r="R6" s="450"/>
      <c r="S6" s="450"/>
      <c r="T6" s="450"/>
      <c r="U6" s="450"/>
      <c r="V6" s="450"/>
      <c r="W6" s="450"/>
      <c r="X6" s="450"/>
      <c r="Y6" s="450"/>
      <c r="Z6" s="450"/>
      <c r="AA6" s="450"/>
      <c r="AB6" s="450"/>
      <c r="AC6" s="450"/>
    </row>
    <row r="7" spans="1:29" s="183" customFormat="1" ht="13.5" customHeight="1">
      <c r="A7" s="449" t="s">
        <v>316</v>
      </c>
      <c r="B7" s="449" t="s">
        <v>579</v>
      </c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450"/>
      <c r="Q7" s="450"/>
      <c r="R7" s="450"/>
      <c r="S7" s="450"/>
      <c r="T7" s="450"/>
      <c r="U7" s="450"/>
      <c r="V7" s="450"/>
      <c r="W7" s="450"/>
      <c r="X7" s="450"/>
      <c r="Y7" s="450"/>
      <c r="Z7" s="450"/>
      <c r="AA7" s="450"/>
      <c r="AB7" s="450"/>
      <c r="AC7" s="450"/>
    </row>
    <row r="8" spans="1:29" s="183" customFormat="1" ht="13.5" customHeight="1">
      <c r="A8" s="451" t="s">
        <v>317</v>
      </c>
      <c r="B8" s="451" t="s">
        <v>580</v>
      </c>
      <c r="C8" s="450"/>
      <c r="D8" s="450"/>
      <c r="E8" s="450"/>
      <c r="F8" s="450"/>
      <c r="G8" s="450"/>
      <c r="H8" s="450"/>
      <c r="I8" s="450"/>
      <c r="J8" s="450"/>
      <c r="K8" s="450"/>
      <c r="L8" s="450"/>
      <c r="M8" s="450"/>
      <c r="N8" s="450"/>
      <c r="O8" s="450"/>
      <c r="P8" s="450"/>
      <c r="Q8" s="450"/>
      <c r="R8" s="450"/>
      <c r="S8" s="450"/>
      <c r="T8" s="450"/>
      <c r="U8" s="450"/>
      <c r="V8" s="450"/>
      <c r="W8" s="450"/>
      <c r="X8" s="450"/>
      <c r="Y8" s="450"/>
      <c r="Z8" s="450"/>
      <c r="AA8" s="450"/>
      <c r="AB8" s="450"/>
      <c r="AC8" s="450"/>
    </row>
    <row r="9" spans="1:29" s="183" customFormat="1" ht="13.5" customHeight="1">
      <c r="A9" s="452"/>
      <c r="B9" s="452" t="s">
        <v>581</v>
      </c>
      <c r="C9" s="450"/>
      <c r="D9" s="450"/>
      <c r="E9" s="450"/>
      <c r="F9" s="450"/>
      <c r="G9" s="450"/>
      <c r="H9" s="450"/>
      <c r="I9" s="450"/>
      <c r="J9" s="450"/>
      <c r="K9" s="450"/>
      <c r="L9" s="450"/>
      <c r="M9" s="450"/>
      <c r="N9" s="450"/>
      <c r="O9" s="450"/>
      <c r="P9" s="450"/>
      <c r="Q9" s="450"/>
      <c r="R9" s="450"/>
      <c r="S9" s="450"/>
      <c r="T9" s="450"/>
      <c r="U9" s="450"/>
      <c r="V9" s="450"/>
      <c r="W9" s="450"/>
      <c r="X9" s="450"/>
      <c r="Y9" s="450"/>
      <c r="Z9" s="450"/>
      <c r="AA9" s="450"/>
      <c r="AB9" s="450"/>
      <c r="AC9" s="450"/>
    </row>
    <row r="10" spans="1:29" s="183" customFormat="1" ht="13.5" customHeight="1">
      <c r="A10" s="453"/>
      <c r="B10" s="453" t="s">
        <v>582</v>
      </c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</row>
    <row r="11" spans="1:29" s="183" customFormat="1" ht="13.5" customHeight="1">
      <c r="A11" s="451" t="s">
        <v>318</v>
      </c>
      <c r="B11" s="451" t="s">
        <v>583</v>
      </c>
      <c r="C11" s="450"/>
      <c r="D11" s="450"/>
      <c r="E11" s="450"/>
      <c r="F11" s="450"/>
      <c r="G11" s="450"/>
      <c r="H11" s="450"/>
      <c r="I11" s="450"/>
      <c r="J11" s="450"/>
      <c r="K11" s="450"/>
      <c r="L11" s="450"/>
      <c r="M11" s="450"/>
      <c r="N11" s="450"/>
      <c r="O11" s="450"/>
      <c r="P11" s="450"/>
      <c r="Q11" s="450"/>
      <c r="R11" s="450"/>
      <c r="S11" s="450"/>
      <c r="T11" s="450"/>
      <c r="U11" s="450"/>
      <c r="V11" s="450"/>
      <c r="W11" s="450"/>
      <c r="X11" s="450"/>
      <c r="Y11" s="450"/>
      <c r="Z11" s="450"/>
      <c r="AA11" s="450"/>
      <c r="AB11" s="450"/>
      <c r="AC11" s="450"/>
    </row>
    <row r="12" spans="1:29" s="183" customFormat="1" ht="13.5" customHeight="1">
      <c r="A12" s="454" t="s">
        <v>584</v>
      </c>
      <c r="B12" s="451" t="s">
        <v>585</v>
      </c>
      <c r="C12" s="450"/>
      <c r="D12" s="450"/>
      <c r="E12" s="450"/>
      <c r="F12" s="450"/>
      <c r="G12" s="450"/>
      <c r="H12" s="450"/>
      <c r="I12" s="450"/>
      <c r="J12" s="450"/>
      <c r="K12" s="450"/>
      <c r="L12" s="450"/>
      <c r="M12" s="450"/>
      <c r="N12" s="450"/>
      <c r="O12" s="450"/>
      <c r="P12" s="450"/>
      <c r="Q12" s="450"/>
      <c r="R12" s="450"/>
      <c r="S12" s="450"/>
      <c r="T12" s="450"/>
      <c r="U12" s="450"/>
      <c r="V12" s="450"/>
      <c r="W12" s="450"/>
      <c r="X12" s="450"/>
      <c r="Y12" s="450"/>
      <c r="Z12" s="450"/>
      <c r="AA12" s="450"/>
      <c r="AB12" s="450"/>
      <c r="AC12" s="450"/>
    </row>
    <row r="13" spans="1:29" s="183" customFormat="1" ht="13.5" customHeight="1">
      <c r="A13" s="455"/>
      <c r="B13" s="453" t="s">
        <v>588</v>
      </c>
      <c r="C13" s="450"/>
      <c r="D13" s="450"/>
      <c r="E13" s="450"/>
      <c r="F13" s="450"/>
      <c r="G13" s="450"/>
      <c r="H13" s="450"/>
      <c r="I13" s="450"/>
      <c r="J13" s="450"/>
      <c r="K13" s="450"/>
      <c r="L13" s="450"/>
      <c r="M13" s="450"/>
      <c r="N13" s="450"/>
      <c r="O13" s="450"/>
      <c r="P13" s="450"/>
      <c r="Q13" s="450"/>
      <c r="R13" s="450"/>
      <c r="S13" s="450"/>
      <c r="T13" s="450"/>
      <c r="U13" s="450"/>
      <c r="V13" s="450"/>
      <c r="W13" s="450"/>
      <c r="X13" s="450"/>
      <c r="Y13" s="450"/>
      <c r="Z13" s="450"/>
      <c r="AA13" s="450"/>
      <c r="AB13" s="450"/>
      <c r="AC13" s="450"/>
    </row>
    <row r="14" spans="1:29" s="183" customFormat="1" ht="13.5" customHeight="1">
      <c r="A14" s="453" t="s">
        <v>320</v>
      </c>
      <c r="B14" s="453" t="s">
        <v>586</v>
      </c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  <c r="Y14" s="450"/>
      <c r="Z14" s="450"/>
      <c r="AA14" s="450"/>
      <c r="AB14" s="450"/>
      <c r="AC14" s="450"/>
    </row>
    <row r="15" spans="1:29" s="183" customFormat="1" ht="13.5" customHeight="1">
      <c r="A15" s="451" t="s">
        <v>321</v>
      </c>
      <c r="B15" s="449" t="s">
        <v>587</v>
      </c>
      <c r="C15" s="450"/>
      <c r="D15" s="450"/>
      <c r="E15" s="450"/>
      <c r="F15" s="450"/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50"/>
      <c r="R15" s="450"/>
      <c r="S15" s="450"/>
      <c r="T15" s="450"/>
      <c r="U15" s="450"/>
      <c r="V15" s="450"/>
      <c r="W15" s="450"/>
      <c r="X15" s="450"/>
      <c r="Y15" s="450"/>
      <c r="Z15" s="450"/>
      <c r="AA15" s="450"/>
      <c r="AB15" s="450"/>
      <c r="AC15" s="450"/>
    </row>
    <row r="16" spans="1:29" s="183" customFormat="1" ht="13.5" customHeight="1">
      <c r="A16" s="451" t="s">
        <v>322</v>
      </c>
      <c r="B16" s="456" t="s">
        <v>589</v>
      </c>
      <c r="C16" s="450"/>
      <c r="D16" s="450"/>
      <c r="E16" s="450"/>
      <c r="F16" s="450"/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50"/>
      <c r="R16" s="450"/>
      <c r="S16" s="450"/>
      <c r="T16" s="450"/>
      <c r="U16" s="450"/>
      <c r="V16" s="450"/>
      <c r="W16" s="450"/>
      <c r="X16" s="450"/>
      <c r="Y16" s="450"/>
      <c r="Z16" s="450"/>
      <c r="AA16" s="450"/>
      <c r="AB16" s="450"/>
      <c r="AC16" s="450"/>
    </row>
    <row r="17" spans="1:29" s="183" customFormat="1" ht="13.5" customHeight="1">
      <c r="A17" s="457"/>
      <c r="B17" s="456" t="s">
        <v>590</v>
      </c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450"/>
      <c r="R17" s="450"/>
      <c r="S17" s="450"/>
      <c r="T17" s="450"/>
      <c r="U17" s="450"/>
      <c r="V17" s="450"/>
      <c r="W17" s="450"/>
      <c r="X17" s="450"/>
      <c r="Y17" s="450"/>
      <c r="Z17" s="450"/>
      <c r="AA17" s="450"/>
      <c r="AB17" s="450"/>
      <c r="AC17" s="450"/>
    </row>
    <row r="18" spans="1:29" s="183" customFormat="1" ht="13.5" customHeight="1">
      <c r="A18" s="458"/>
      <c r="B18" s="460" t="s">
        <v>591</v>
      </c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0"/>
      <c r="U18" s="450"/>
      <c r="V18" s="450"/>
      <c r="W18" s="450"/>
      <c r="X18" s="450"/>
      <c r="Y18" s="450"/>
      <c r="Z18" s="450"/>
      <c r="AA18" s="450"/>
      <c r="AB18" s="450"/>
      <c r="AC18" s="450"/>
    </row>
    <row r="19" spans="1:29" s="183" customFormat="1" ht="13.5" customHeight="1">
      <c r="A19" s="453" t="s">
        <v>592</v>
      </c>
      <c r="B19" s="449" t="s">
        <v>593</v>
      </c>
      <c r="C19" s="450"/>
      <c r="D19" s="450"/>
      <c r="E19" s="450"/>
      <c r="F19" s="450"/>
      <c r="G19" s="450"/>
      <c r="H19" s="450"/>
      <c r="I19" s="450"/>
      <c r="J19" s="450"/>
      <c r="K19" s="450"/>
      <c r="L19" s="450"/>
      <c r="M19" s="450"/>
      <c r="N19" s="450"/>
      <c r="O19" s="450"/>
      <c r="P19" s="450"/>
      <c r="Q19" s="450"/>
      <c r="R19" s="450"/>
      <c r="S19" s="450"/>
      <c r="T19" s="450"/>
      <c r="U19" s="450"/>
      <c r="V19" s="450"/>
      <c r="W19" s="450"/>
      <c r="X19" s="450"/>
      <c r="Y19" s="450"/>
      <c r="Z19" s="450"/>
      <c r="AA19" s="450"/>
      <c r="AB19" s="450"/>
      <c r="AC19" s="450"/>
    </row>
    <row r="20" spans="1:29" ht="12.75">
      <c r="A20" s="450"/>
      <c r="B20" s="448"/>
      <c r="C20" s="448"/>
      <c r="D20" s="448"/>
      <c r="E20" s="448"/>
      <c r="F20" s="448"/>
      <c r="G20" s="448"/>
      <c r="H20" s="448"/>
      <c r="I20" s="448"/>
      <c r="J20" s="448"/>
      <c r="K20" s="448"/>
      <c r="L20" s="448"/>
      <c r="M20" s="448"/>
      <c r="N20" s="448"/>
      <c r="O20" s="448"/>
      <c r="P20" s="448"/>
      <c r="Q20" s="448"/>
      <c r="R20" s="448"/>
      <c r="S20" s="448"/>
      <c r="T20" s="448"/>
      <c r="U20" s="448"/>
      <c r="V20" s="448"/>
      <c r="W20" s="448"/>
      <c r="X20" s="448"/>
      <c r="Y20" s="448"/>
      <c r="Z20" s="448"/>
      <c r="AA20" s="448"/>
      <c r="AB20" s="448"/>
      <c r="AC20" s="448"/>
    </row>
    <row r="21" spans="1:29" ht="12.75">
      <c r="A21" s="450"/>
      <c r="B21" s="448"/>
      <c r="C21" s="448"/>
      <c r="D21" s="448"/>
      <c r="E21" s="448"/>
      <c r="F21" s="448"/>
      <c r="G21" s="448"/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  <c r="V21" s="448"/>
      <c r="W21" s="448"/>
      <c r="X21" s="448"/>
      <c r="Y21" s="448"/>
      <c r="Z21" s="448"/>
      <c r="AA21" s="448"/>
      <c r="AB21" s="448"/>
      <c r="AC21" s="448"/>
    </row>
    <row r="22" spans="1:29" ht="12.75">
      <c r="A22" s="448"/>
      <c r="B22" s="448"/>
      <c r="C22" s="448"/>
      <c r="D22" s="448"/>
      <c r="E22" s="448"/>
      <c r="F22" s="448"/>
      <c r="G22" s="448"/>
      <c r="H22" s="448"/>
      <c r="I22" s="448"/>
      <c r="J22" s="448"/>
      <c r="K22" s="448"/>
      <c r="L22" s="448"/>
      <c r="M22" s="448"/>
      <c r="N22" s="448"/>
      <c r="O22" s="448"/>
      <c r="P22" s="448"/>
      <c r="Q22" s="448"/>
      <c r="R22" s="448"/>
      <c r="S22" s="448"/>
      <c r="T22" s="448"/>
      <c r="U22" s="448"/>
      <c r="V22" s="448"/>
      <c r="W22" s="448"/>
      <c r="X22" s="448"/>
      <c r="Y22" s="448"/>
      <c r="Z22" s="448"/>
      <c r="AA22" s="448"/>
      <c r="AB22" s="448"/>
      <c r="AC22" s="448"/>
    </row>
    <row r="23" spans="1:29" ht="12.75">
      <c r="A23" s="448"/>
      <c r="B23" s="448"/>
      <c r="C23" s="448"/>
      <c r="D23" s="448"/>
      <c r="E23" s="448"/>
      <c r="F23" s="448"/>
      <c r="G23" s="448"/>
      <c r="H23" s="448"/>
      <c r="I23" s="448"/>
      <c r="J23" s="448"/>
      <c r="K23" s="448"/>
      <c r="L23" s="448"/>
      <c r="M23" s="448"/>
      <c r="N23" s="448"/>
      <c r="O23" s="448"/>
      <c r="P23" s="448"/>
      <c r="Q23" s="448"/>
      <c r="R23" s="448"/>
      <c r="S23" s="448"/>
      <c r="T23" s="448"/>
      <c r="U23" s="448"/>
      <c r="V23" s="448"/>
      <c r="W23" s="448"/>
      <c r="X23" s="448"/>
      <c r="Y23" s="448"/>
      <c r="Z23" s="448"/>
      <c r="AA23" s="448"/>
      <c r="AB23" s="448"/>
      <c r="AC23" s="448"/>
    </row>
    <row r="24" spans="1:29" ht="12.75">
      <c r="A24" s="448"/>
      <c r="B24" s="448"/>
      <c r="C24" s="448"/>
      <c r="D24" s="448"/>
      <c r="E24" s="448"/>
      <c r="F24" s="448"/>
      <c r="G24" s="448"/>
      <c r="H24" s="448"/>
      <c r="I24" s="448"/>
      <c r="J24" s="448"/>
      <c r="K24" s="448"/>
      <c r="L24" s="448"/>
      <c r="M24" s="448"/>
      <c r="N24" s="448"/>
      <c r="O24" s="448"/>
      <c r="P24" s="448"/>
      <c r="Q24" s="448"/>
      <c r="R24" s="448"/>
      <c r="S24" s="448"/>
      <c r="T24" s="448"/>
      <c r="U24" s="448"/>
      <c r="V24" s="448"/>
      <c r="W24" s="448"/>
      <c r="X24" s="448"/>
      <c r="Y24" s="448"/>
      <c r="Z24" s="448"/>
      <c r="AA24" s="448"/>
      <c r="AB24" s="448"/>
      <c r="AC24" s="448"/>
    </row>
    <row r="25" spans="1:29" ht="12.75">
      <c r="A25" s="448"/>
      <c r="B25" s="448"/>
      <c r="C25" s="448"/>
      <c r="D25" s="448"/>
      <c r="E25" s="448"/>
      <c r="F25" s="448"/>
      <c r="G25" s="448"/>
      <c r="H25" s="448"/>
      <c r="I25" s="448"/>
      <c r="J25" s="448"/>
      <c r="K25" s="448"/>
      <c r="L25" s="448"/>
      <c r="M25" s="448"/>
      <c r="N25" s="448"/>
      <c r="O25" s="448"/>
      <c r="P25" s="448"/>
      <c r="Q25" s="448"/>
      <c r="R25" s="448"/>
      <c r="S25" s="448"/>
      <c r="T25" s="448"/>
      <c r="U25" s="448"/>
      <c r="V25" s="448"/>
      <c r="W25" s="448"/>
      <c r="X25" s="448"/>
      <c r="Y25" s="448"/>
      <c r="Z25" s="448"/>
      <c r="AA25" s="448"/>
      <c r="AB25" s="448"/>
      <c r="AC25" s="448"/>
    </row>
    <row r="26" spans="1:29" ht="12.75">
      <c r="A26" s="448"/>
      <c r="B26" s="448"/>
      <c r="C26" s="448"/>
      <c r="D26" s="448"/>
      <c r="E26" s="448"/>
      <c r="F26" s="448"/>
      <c r="G26" s="448"/>
      <c r="H26" s="448"/>
      <c r="I26" s="448"/>
      <c r="J26" s="448"/>
      <c r="K26" s="448"/>
      <c r="L26" s="448"/>
      <c r="M26" s="448"/>
      <c r="N26" s="448"/>
      <c r="O26" s="448"/>
      <c r="P26" s="448"/>
      <c r="Q26" s="448"/>
      <c r="R26" s="448"/>
      <c r="S26" s="448"/>
      <c r="T26" s="448"/>
      <c r="U26" s="448"/>
      <c r="V26" s="448"/>
      <c r="W26" s="448"/>
      <c r="X26" s="448"/>
      <c r="Y26" s="448"/>
      <c r="Z26" s="448"/>
      <c r="AA26" s="448"/>
      <c r="AB26" s="448"/>
      <c r="AC26" s="448"/>
    </row>
    <row r="27" spans="1:29" ht="12.75">
      <c r="A27" s="448"/>
      <c r="B27" s="448"/>
      <c r="C27" s="448"/>
      <c r="D27" s="448"/>
      <c r="E27" s="448"/>
      <c r="F27" s="448"/>
      <c r="G27" s="448"/>
      <c r="H27" s="448"/>
      <c r="I27" s="448"/>
      <c r="J27" s="448"/>
      <c r="K27" s="448"/>
      <c r="L27" s="448"/>
      <c r="M27" s="448"/>
      <c r="N27" s="448"/>
      <c r="O27" s="448"/>
      <c r="P27" s="448"/>
      <c r="Q27" s="448"/>
      <c r="R27" s="448"/>
      <c r="S27" s="448"/>
      <c r="T27" s="448"/>
      <c r="U27" s="448"/>
      <c r="V27" s="448"/>
      <c r="W27" s="448"/>
      <c r="X27" s="448"/>
      <c r="Y27" s="448"/>
      <c r="Z27" s="448"/>
      <c r="AA27" s="448"/>
      <c r="AB27" s="448"/>
      <c r="AC27" s="448"/>
    </row>
    <row r="28" spans="1:29" ht="12.75">
      <c r="A28" s="448"/>
      <c r="B28" s="448"/>
      <c r="C28" s="448"/>
      <c r="D28" s="448"/>
      <c r="E28" s="448"/>
      <c r="F28" s="448"/>
      <c r="G28" s="448"/>
      <c r="H28" s="448"/>
      <c r="I28" s="448"/>
      <c r="J28" s="448"/>
      <c r="K28" s="448"/>
      <c r="L28" s="448"/>
      <c r="M28" s="448"/>
      <c r="N28" s="448"/>
      <c r="O28" s="448"/>
      <c r="P28" s="448"/>
      <c r="Q28" s="448"/>
      <c r="R28" s="448"/>
      <c r="S28" s="448"/>
      <c r="T28" s="448"/>
      <c r="U28" s="448"/>
      <c r="V28" s="448"/>
      <c r="W28" s="448"/>
      <c r="X28" s="448"/>
      <c r="Y28" s="448"/>
      <c r="Z28" s="448"/>
      <c r="AA28" s="448"/>
      <c r="AB28" s="448"/>
      <c r="AC28" s="448"/>
    </row>
    <row r="29" spans="1:29" ht="12.75">
      <c r="A29" s="448"/>
      <c r="B29" s="448"/>
      <c r="C29" s="448"/>
      <c r="D29" s="448"/>
      <c r="E29" s="448"/>
      <c r="F29" s="448"/>
      <c r="G29" s="448"/>
      <c r="H29" s="448"/>
      <c r="I29" s="448"/>
      <c r="J29" s="448"/>
      <c r="K29" s="448"/>
      <c r="L29" s="448"/>
      <c r="M29" s="448"/>
      <c r="N29" s="448"/>
      <c r="O29" s="448"/>
      <c r="P29" s="448"/>
      <c r="Q29" s="448"/>
      <c r="R29" s="448"/>
      <c r="S29" s="448"/>
      <c r="T29" s="448"/>
      <c r="U29" s="448"/>
      <c r="V29" s="448"/>
      <c r="W29" s="448"/>
      <c r="X29" s="448"/>
      <c r="Y29" s="448"/>
      <c r="Z29" s="448"/>
      <c r="AA29" s="448"/>
      <c r="AB29" s="448"/>
      <c r="AC29" s="448"/>
    </row>
    <row r="30" spans="1:29" ht="12.75">
      <c r="A30" s="448"/>
      <c r="B30" s="448"/>
      <c r="C30" s="448"/>
      <c r="D30" s="448"/>
      <c r="E30" s="448"/>
      <c r="F30" s="448"/>
      <c r="G30" s="448"/>
      <c r="H30" s="448"/>
      <c r="I30" s="448"/>
      <c r="J30" s="448"/>
      <c r="K30" s="448"/>
      <c r="L30" s="448"/>
      <c r="M30" s="448"/>
      <c r="N30" s="448"/>
      <c r="O30" s="448"/>
      <c r="P30" s="448"/>
      <c r="Q30" s="448"/>
      <c r="R30" s="448"/>
      <c r="S30" s="448"/>
      <c r="T30" s="448"/>
      <c r="U30" s="448"/>
      <c r="V30" s="448"/>
      <c r="W30" s="448"/>
      <c r="X30" s="448"/>
      <c r="Y30" s="448"/>
      <c r="Z30" s="448"/>
      <c r="AA30" s="448"/>
      <c r="AB30" s="448"/>
      <c r="AC30" s="448"/>
    </row>
    <row r="31" spans="1:29" ht="12.75">
      <c r="A31" s="448"/>
      <c r="B31" s="448"/>
      <c r="C31" s="448"/>
      <c r="D31" s="448"/>
      <c r="E31" s="448"/>
      <c r="F31" s="448"/>
      <c r="G31" s="448"/>
      <c r="H31" s="448"/>
      <c r="I31" s="448"/>
      <c r="J31" s="448"/>
      <c r="K31" s="448"/>
      <c r="L31" s="448"/>
      <c r="M31" s="448"/>
      <c r="N31" s="448"/>
      <c r="O31" s="448"/>
      <c r="P31" s="448"/>
      <c r="Q31" s="448"/>
      <c r="R31" s="448"/>
      <c r="S31" s="448"/>
      <c r="T31" s="448"/>
      <c r="U31" s="448"/>
      <c r="V31" s="448"/>
      <c r="W31" s="448"/>
      <c r="X31" s="448"/>
      <c r="Y31" s="448"/>
      <c r="Z31" s="448"/>
      <c r="AA31" s="448"/>
      <c r="AB31" s="448"/>
      <c r="AC31" s="448"/>
    </row>
    <row r="32" spans="1:29" ht="12.75">
      <c r="A32" s="448"/>
      <c r="B32" s="448"/>
      <c r="C32" s="448"/>
      <c r="D32" s="448"/>
      <c r="E32" s="448"/>
      <c r="F32" s="448"/>
      <c r="G32" s="448"/>
      <c r="H32" s="448"/>
      <c r="I32" s="448"/>
      <c r="J32" s="448"/>
      <c r="K32" s="448"/>
      <c r="L32" s="448"/>
      <c r="M32" s="448"/>
      <c r="N32" s="448"/>
      <c r="O32" s="448"/>
      <c r="P32" s="448"/>
      <c r="Q32" s="448"/>
      <c r="R32" s="448"/>
      <c r="S32" s="448"/>
      <c r="T32" s="448"/>
      <c r="U32" s="448"/>
      <c r="V32" s="448"/>
      <c r="W32" s="448"/>
      <c r="X32" s="448"/>
      <c r="Y32" s="448"/>
      <c r="Z32" s="448"/>
      <c r="AA32" s="448"/>
      <c r="AB32" s="448"/>
      <c r="AC32" s="448"/>
    </row>
    <row r="33" spans="1:29" ht="12.75">
      <c r="A33" s="448"/>
      <c r="B33" s="448"/>
      <c r="C33" s="448"/>
      <c r="D33" s="448"/>
      <c r="E33" s="448"/>
      <c r="F33" s="448"/>
      <c r="G33" s="448"/>
      <c r="H33" s="448"/>
      <c r="I33" s="448"/>
      <c r="J33" s="448"/>
      <c r="K33" s="448"/>
      <c r="L33" s="448"/>
      <c r="M33" s="448"/>
      <c r="N33" s="448"/>
      <c r="O33" s="448"/>
      <c r="P33" s="448"/>
      <c r="Q33" s="448"/>
      <c r="R33" s="448"/>
      <c r="S33" s="448"/>
      <c r="T33" s="448"/>
      <c r="U33" s="448"/>
      <c r="V33" s="448"/>
      <c r="W33" s="448"/>
      <c r="X33" s="448"/>
      <c r="Y33" s="448"/>
      <c r="Z33" s="448"/>
      <c r="AA33" s="448"/>
      <c r="AB33" s="448"/>
      <c r="AC33" s="448"/>
    </row>
    <row r="34" spans="1:29" ht="12.75">
      <c r="A34" s="448"/>
      <c r="B34" s="448"/>
      <c r="C34" s="448"/>
      <c r="D34" s="448"/>
      <c r="E34" s="448"/>
      <c r="F34" s="448"/>
      <c r="G34" s="448"/>
      <c r="H34" s="448"/>
      <c r="I34" s="448"/>
      <c r="J34" s="448"/>
      <c r="K34" s="448"/>
      <c r="L34" s="448"/>
      <c r="M34" s="448"/>
      <c r="N34" s="448"/>
      <c r="O34" s="448"/>
      <c r="P34" s="448"/>
      <c r="Q34" s="448"/>
      <c r="R34" s="448"/>
      <c r="S34" s="448"/>
      <c r="T34" s="448"/>
      <c r="U34" s="448"/>
      <c r="V34" s="448"/>
      <c r="W34" s="448"/>
      <c r="X34" s="448"/>
      <c r="Y34" s="448"/>
      <c r="Z34" s="448"/>
      <c r="AA34" s="448"/>
      <c r="AB34" s="448"/>
      <c r="AC34" s="448"/>
    </row>
    <row r="35" spans="1:29" ht="12.75">
      <c r="A35" s="448"/>
      <c r="B35" s="448"/>
      <c r="C35" s="448"/>
      <c r="D35" s="448"/>
      <c r="E35" s="448"/>
      <c r="F35" s="448"/>
      <c r="G35" s="448"/>
      <c r="H35" s="448"/>
      <c r="I35" s="448"/>
      <c r="J35" s="448"/>
      <c r="K35" s="448"/>
      <c r="L35" s="448"/>
      <c r="M35" s="448"/>
      <c r="N35" s="448"/>
      <c r="O35" s="448"/>
      <c r="P35" s="448"/>
      <c r="Q35" s="448"/>
      <c r="R35" s="448"/>
      <c r="S35" s="448"/>
      <c r="T35" s="448"/>
      <c r="U35" s="448"/>
      <c r="V35" s="448"/>
      <c r="W35" s="448"/>
      <c r="X35" s="448"/>
      <c r="Y35" s="448"/>
      <c r="Z35" s="448"/>
      <c r="AA35" s="448"/>
      <c r="AB35" s="448"/>
      <c r="AC35" s="448"/>
    </row>
    <row r="36" spans="1:29" ht="12.75">
      <c r="A36" s="448"/>
      <c r="B36" s="448"/>
      <c r="C36" s="448"/>
      <c r="D36" s="448"/>
      <c r="E36" s="448"/>
      <c r="F36" s="448"/>
      <c r="G36" s="448"/>
      <c r="H36" s="448"/>
      <c r="I36" s="448"/>
      <c r="J36" s="448"/>
      <c r="K36" s="448"/>
      <c r="L36" s="448"/>
      <c r="M36" s="448"/>
      <c r="N36" s="448"/>
      <c r="O36" s="448"/>
      <c r="P36" s="448"/>
      <c r="Q36" s="448"/>
      <c r="R36" s="448"/>
      <c r="S36" s="448"/>
      <c r="T36" s="448"/>
      <c r="U36" s="448"/>
      <c r="V36" s="448"/>
      <c r="W36" s="448"/>
      <c r="X36" s="448"/>
      <c r="Y36" s="448"/>
      <c r="Z36" s="448"/>
      <c r="AA36" s="448"/>
      <c r="AB36" s="448"/>
      <c r="AC36" s="448"/>
    </row>
    <row r="37" spans="1:29" ht="12.75">
      <c r="A37" s="448"/>
      <c r="B37" s="448"/>
      <c r="C37" s="448"/>
      <c r="D37" s="448"/>
      <c r="E37" s="448"/>
      <c r="F37" s="448"/>
      <c r="G37" s="448"/>
      <c r="H37" s="448"/>
      <c r="I37" s="448"/>
      <c r="J37" s="448"/>
      <c r="K37" s="448"/>
      <c r="L37" s="448"/>
      <c r="M37" s="448"/>
      <c r="N37" s="448"/>
      <c r="O37" s="448"/>
      <c r="P37" s="448"/>
      <c r="Q37" s="448"/>
      <c r="R37" s="448"/>
      <c r="S37" s="448"/>
      <c r="T37" s="448"/>
      <c r="U37" s="448"/>
      <c r="V37" s="448"/>
      <c r="W37" s="448"/>
      <c r="X37" s="448"/>
      <c r="Y37" s="448"/>
      <c r="Z37" s="448"/>
      <c r="AA37" s="448"/>
      <c r="AB37" s="448"/>
      <c r="AC37" s="448"/>
    </row>
    <row r="38" spans="1:29" ht="12.75">
      <c r="A38" s="448"/>
      <c r="B38" s="448"/>
      <c r="C38" s="448"/>
      <c r="D38" s="448"/>
      <c r="E38" s="448"/>
      <c r="F38" s="448"/>
      <c r="G38" s="448"/>
      <c r="H38" s="448"/>
      <c r="I38" s="448"/>
      <c r="J38" s="448"/>
      <c r="K38" s="448"/>
      <c r="L38" s="448"/>
      <c r="M38" s="448"/>
      <c r="N38" s="448"/>
      <c r="O38" s="448"/>
      <c r="P38" s="448"/>
      <c r="Q38" s="448"/>
      <c r="R38" s="448"/>
      <c r="S38" s="448"/>
      <c r="T38" s="448"/>
      <c r="U38" s="448"/>
      <c r="V38" s="448"/>
      <c r="W38" s="448"/>
      <c r="X38" s="448"/>
      <c r="Y38" s="448"/>
      <c r="Z38" s="448"/>
      <c r="AA38" s="448"/>
      <c r="AB38" s="448"/>
      <c r="AC38" s="448"/>
    </row>
    <row r="39" spans="1:29" ht="12.75">
      <c r="A39" s="448"/>
      <c r="B39" s="448"/>
      <c r="C39" s="448"/>
      <c r="D39" s="448"/>
      <c r="E39" s="448"/>
      <c r="F39" s="448"/>
      <c r="G39" s="448"/>
      <c r="H39" s="448"/>
      <c r="I39" s="448"/>
      <c r="J39" s="448"/>
      <c r="K39" s="448"/>
      <c r="L39" s="448"/>
      <c r="M39" s="448"/>
      <c r="N39" s="448"/>
      <c r="O39" s="448"/>
      <c r="P39" s="448"/>
      <c r="Q39" s="448"/>
      <c r="R39" s="448"/>
      <c r="S39" s="448"/>
      <c r="T39" s="448"/>
      <c r="U39" s="448"/>
      <c r="V39" s="448"/>
      <c r="W39" s="448"/>
      <c r="X39" s="448"/>
      <c r="Y39" s="448"/>
      <c r="Z39" s="448"/>
      <c r="AA39" s="448"/>
      <c r="AB39" s="448"/>
      <c r="AC39" s="448"/>
    </row>
    <row r="40" spans="1:29" ht="12.75">
      <c r="A40" s="448"/>
      <c r="B40" s="448"/>
      <c r="C40" s="448"/>
      <c r="D40" s="448"/>
      <c r="E40" s="448"/>
      <c r="F40" s="448"/>
      <c r="G40" s="448"/>
      <c r="H40" s="448"/>
      <c r="I40" s="448"/>
      <c r="J40" s="448"/>
      <c r="K40" s="448"/>
      <c r="L40" s="448"/>
      <c r="M40" s="448"/>
      <c r="N40" s="448"/>
      <c r="O40" s="448"/>
      <c r="P40" s="448"/>
      <c r="Q40" s="448"/>
      <c r="R40" s="448"/>
      <c r="S40" s="448"/>
      <c r="T40" s="448"/>
      <c r="U40" s="448"/>
      <c r="V40" s="448"/>
      <c r="W40" s="448"/>
      <c r="X40" s="448"/>
      <c r="Y40" s="448"/>
      <c r="Z40" s="448"/>
      <c r="AA40" s="448"/>
      <c r="AB40" s="448"/>
      <c r="AC40" s="448"/>
    </row>
    <row r="41" spans="1:29" ht="12.75">
      <c r="A41" s="448"/>
      <c r="B41" s="448"/>
      <c r="C41" s="448"/>
      <c r="D41" s="448"/>
      <c r="E41" s="448"/>
      <c r="F41" s="448"/>
      <c r="G41" s="448"/>
      <c r="H41" s="448"/>
      <c r="I41" s="448"/>
      <c r="J41" s="448"/>
      <c r="K41" s="448"/>
      <c r="L41" s="448"/>
      <c r="M41" s="448"/>
      <c r="N41" s="448"/>
      <c r="O41" s="448"/>
      <c r="P41" s="448"/>
      <c r="Q41" s="448"/>
      <c r="R41" s="448"/>
      <c r="S41" s="448"/>
      <c r="T41" s="448"/>
      <c r="U41" s="448"/>
      <c r="V41" s="448"/>
      <c r="W41" s="448"/>
      <c r="X41" s="448"/>
      <c r="Y41" s="448"/>
      <c r="Z41" s="448"/>
      <c r="AA41" s="448"/>
      <c r="AB41" s="448"/>
      <c r="AC41" s="448"/>
    </row>
    <row r="42" spans="1:29" ht="12.75">
      <c r="A42" s="448"/>
      <c r="B42" s="448"/>
      <c r="C42" s="448"/>
      <c r="D42" s="448"/>
      <c r="E42" s="448"/>
      <c r="F42" s="448"/>
      <c r="G42" s="448"/>
      <c r="H42" s="448"/>
      <c r="I42" s="448"/>
      <c r="J42" s="448"/>
      <c r="K42" s="448"/>
      <c r="L42" s="448"/>
      <c r="M42" s="448"/>
      <c r="N42" s="448"/>
      <c r="O42" s="448"/>
      <c r="P42" s="448"/>
      <c r="Q42" s="448"/>
      <c r="R42" s="448"/>
      <c r="S42" s="448"/>
      <c r="T42" s="448"/>
      <c r="U42" s="448"/>
      <c r="V42" s="448"/>
      <c r="W42" s="448"/>
      <c r="X42" s="448"/>
      <c r="Y42" s="448"/>
      <c r="Z42" s="448"/>
      <c r="AA42" s="448"/>
      <c r="AB42" s="448"/>
      <c r="AC42" s="448"/>
    </row>
    <row r="43" spans="1:29" ht="12.75">
      <c r="A43" s="448"/>
      <c r="B43" s="448"/>
      <c r="C43" s="448"/>
      <c r="D43" s="448"/>
      <c r="E43" s="448"/>
      <c r="F43" s="448"/>
      <c r="G43" s="448"/>
      <c r="H43" s="448"/>
      <c r="I43" s="448"/>
      <c r="J43" s="448"/>
      <c r="K43" s="448"/>
      <c r="L43" s="448"/>
      <c r="M43" s="448"/>
      <c r="N43" s="448"/>
      <c r="O43" s="448"/>
      <c r="P43" s="448"/>
      <c r="Q43" s="448"/>
      <c r="R43" s="448"/>
      <c r="S43" s="448"/>
      <c r="T43" s="448"/>
      <c r="U43" s="448"/>
      <c r="V43" s="448"/>
      <c r="W43" s="448"/>
      <c r="X43" s="448"/>
      <c r="Y43" s="448"/>
      <c r="Z43" s="448"/>
      <c r="AA43" s="448"/>
      <c r="AB43" s="448"/>
      <c r="AC43" s="448"/>
    </row>
    <row r="44" spans="1:29" ht="12.75">
      <c r="A44" s="448"/>
      <c r="B44" s="448"/>
      <c r="C44" s="448"/>
      <c r="D44" s="448"/>
      <c r="E44" s="448"/>
      <c r="F44" s="448"/>
      <c r="G44" s="448"/>
      <c r="H44" s="448"/>
      <c r="I44" s="448"/>
      <c r="J44" s="448"/>
      <c r="K44" s="448"/>
      <c r="L44" s="448"/>
      <c r="M44" s="448"/>
      <c r="N44" s="448"/>
      <c r="O44" s="448"/>
      <c r="P44" s="448"/>
      <c r="Q44" s="448"/>
      <c r="R44" s="448"/>
      <c r="S44" s="448"/>
      <c r="T44" s="448"/>
      <c r="U44" s="448"/>
      <c r="V44" s="448"/>
      <c r="W44" s="448"/>
      <c r="X44" s="448"/>
      <c r="Y44" s="448"/>
      <c r="Z44" s="448"/>
      <c r="AA44" s="448"/>
      <c r="AB44" s="448"/>
      <c r="AC44" s="448"/>
    </row>
    <row r="45" spans="1:29" ht="12.75">
      <c r="A45" s="448"/>
      <c r="B45" s="448"/>
      <c r="C45" s="448"/>
      <c r="D45" s="448"/>
      <c r="E45" s="448"/>
      <c r="F45" s="448"/>
      <c r="G45" s="448"/>
      <c r="H45" s="448"/>
      <c r="I45" s="448"/>
      <c r="J45" s="448"/>
      <c r="K45" s="448"/>
      <c r="L45" s="448"/>
      <c r="M45" s="448"/>
      <c r="N45" s="448"/>
      <c r="O45" s="448"/>
      <c r="P45" s="448"/>
      <c r="Q45" s="448"/>
      <c r="R45" s="448"/>
      <c r="S45" s="448"/>
      <c r="T45" s="448"/>
      <c r="U45" s="448"/>
      <c r="V45" s="448"/>
      <c r="W45" s="448"/>
      <c r="X45" s="448"/>
      <c r="Y45" s="448"/>
      <c r="Z45" s="448"/>
      <c r="AA45" s="448"/>
      <c r="AB45" s="448"/>
      <c r="AC45" s="448"/>
    </row>
    <row r="46" spans="1:29" ht="12.75">
      <c r="A46" s="448"/>
      <c r="B46" s="448"/>
      <c r="C46" s="448"/>
      <c r="D46" s="448"/>
      <c r="E46" s="448"/>
      <c r="F46" s="448"/>
      <c r="G46" s="448"/>
      <c r="H46" s="448"/>
      <c r="I46" s="448"/>
      <c r="J46" s="448"/>
      <c r="K46" s="448"/>
      <c r="L46" s="448"/>
      <c r="M46" s="448"/>
      <c r="N46" s="448"/>
      <c r="O46" s="448"/>
      <c r="P46" s="448"/>
      <c r="Q46" s="448"/>
      <c r="R46" s="448"/>
      <c r="S46" s="448"/>
      <c r="T46" s="448"/>
      <c r="U46" s="448"/>
      <c r="V46" s="448"/>
      <c r="W46" s="448"/>
      <c r="X46" s="448"/>
      <c r="Y46" s="448"/>
      <c r="Z46" s="448"/>
      <c r="AA46" s="448"/>
      <c r="AB46" s="448"/>
      <c r="AC46" s="448"/>
    </row>
    <row r="47" spans="1:29" ht="12.75">
      <c r="A47" s="448"/>
      <c r="B47" s="448"/>
      <c r="C47" s="448"/>
      <c r="D47" s="448"/>
      <c r="E47" s="448"/>
      <c r="F47" s="448"/>
      <c r="G47" s="448"/>
      <c r="H47" s="448"/>
      <c r="I47" s="448"/>
      <c r="J47" s="448"/>
      <c r="K47" s="448"/>
      <c r="L47" s="448"/>
      <c r="M47" s="448"/>
      <c r="N47" s="448"/>
      <c r="O47" s="448"/>
      <c r="P47" s="448"/>
      <c r="Q47" s="448"/>
      <c r="R47" s="448"/>
      <c r="S47" s="448"/>
      <c r="T47" s="448"/>
      <c r="U47" s="448"/>
      <c r="V47" s="448"/>
      <c r="W47" s="448"/>
      <c r="X47" s="448"/>
      <c r="Y47" s="448"/>
      <c r="Z47" s="448"/>
      <c r="AA47" s="448"/>
      <c r="AB47" s="448"/>
      <c r="AC47" s="448"/>
    </row>
    <row r="48" spans="1:29" ht="12.75">
      <c r="A48" s="448"/>
      <c r="B48" s="448"/>
      <c r="C48" s="448"/>
      <c r="D48" s="448"/>
      <c r="E48" s="448"/>
      <c r="F48" s="448"/>
      <c r="G48" s="448"/>
      <c r="H48" s="448"/>
      <c r="I48" s="448"/>
      <c r="J48" s="448"/>
      <c r="K48" s="448"/>
      <c r="L48" s="448"/>
      <c r="M48" s="448"/>
      <c r="N48" s="448"/>
      <c r="O48" s="448"/>
      <c r="P48" s="448"/>
      <c r="Q48" s="448"/>
      <c r="R48" s="448"/>
      <c r="S48" s="448"/>
      <c r="T48" s="448"/>
      <c r="U48" s="448"/>
      <c r="V48" s="448"/>
      <c r="W48" s="448"/>
      <c r="X48" s="448"/>
      <c r="Y48" s="448"/>
      <c r="Z48" s="448"/>
      <c r="AA48" s="448"/>
      <c r="AB48" s="448"/>
      <c r="AC48" s="448"/>
    </row>
    <row r="49" spans="1:29" ht="12.75">
      <c r="A49" s="448"/>
      <c r="B49" s="448"/>
      <c r="C49" s="448"/>
      <c r="D49" s="448"/>
      <c r="E49" s="448"/>
      <c r="F49" s="448"/>
      <c r="G49" s="448"/>
      <c r="H49" s="448"/>
      <c r="I49" s="448"/>
      <c r="J49" s="448"/>
      <c r="K49" s="448"/>
      <c r="L49" s="448"/>
      <c r="M49" s="448"/>
      <c r="N49" s="448"/>
      <c r="O49" s="448"/>
      <c r="P49" s="448"/>
      <c r="Q49" s="448"/>
      <c r="R49" s="448"/>
      <c r="S49" s="448"/>
      <c r="T49" s="448"/>
      <c r="U49" s="448"/>
      <c r="V49" s="448"/>
      <c r="W49" s="448"/>
      <c r="X49" s="448"/>
      <c r="Y49" s="448"/>
      <c r="Z49" s="448"/>
      <c r="AA49" s="448"/>
      <c r="AB49" s="448"/>
      <c r="AC49" s="448"/>
    </row>
    <row r="50" spans="1:29" ht="12.75">
      <c r="A50" s="448"/>
      <c r="B50" s="448"/>
      <c r="C50" s="448"/>
      <c r="D50" s="448"/>
      <c r="E50" s="448"/>
      <c r="F50" s="448"/>
      <c r="G50" s="448"/>
      <c r="H50" s="448"/>
      <c r="I50" s="448"/>
      <c r="J50" s="448"/>
      <c r="K50" s="448"/>
      <c r="L50" s="448"/>
      <c r="M50" s="448"/>
      <c r="N50" s="448"/>
      <c r="O50" s="448"/>
      <c r="P50" s="448"/>
      <c r="Q50" s="448"/>
      <c r="R50" s="448"/>
      <c r="S50" s="448"/>
      <c r="T50" s="448"/>
      <c r="U50" s="448"/>
      <c r="V50" s="448"/>
      <c r="W50" s="448"/>
      <c r="X50" s="448"/>
      <c r="Y50" s="448"/>
      <c r="Z50" s="448"/>
      <c r="AA50" s="448"/>
      <c r="AB50" s="448"/>
      <c r="AC50" s="448"/>
    </row>
    <row r="51" spans="1:29" ht="12.75">
      <c r="A51" s="448"/>
      <c r="B51" s="448"/>
      <c r="C51" s="448"/>
      <c r="D51" s="448"/>
      <c r="E51" s="448"/>
      <c r="F51" s="448"/>
      <c r="G51" s="448"/>
      <c r="H51" s="448"/>
      <c r="I51" s="448"/>
      <c r="J51" s="448"/>
      <c r="K51" s="448"/>
      <c r="L51" s="448"/>
      <c r="M51" s="448"/>
      <c r="N51" s="448"/>
      <c r="O51" s="448"/>
      <c r="P51" s="448"/>
      <c r="Q51" s="448"/>
      <c r="R51" s="448"/>
      <c r="S51" s="448"/>
      <c r="T51" s="448"/>
      <c r="U51" s="448"/>
      <c r="V51" s="448"/>
      <c r="W51" s="448"/>
      <c r="X51" s="448"/>
      <c r="Y51" s="448"/>
      <c r="Z51" s="448"/>
      <c r="AA51" s="448"/>
      <c r="AB51" s="448"/>
      <c r="AC51" s="448"/>
    </row>
    <row r="52" spans="1:29" ht="12.75">
      <c r="A52" s="448"/>
      <c r="B52" s="448"/>
      <c r="C52" s="448"/>
      <c r="D52" s="448"/>
      <c r="E52" s="448"/>
      <c r="F52" s="448"/>
      <c r="G52" s="448"/>
      <c r="H52" s="448"/>
      <c r="I52" s="448"/>
      <c r="J52" s="448"/>
      <c r="K52" s="448"/>
      <c r="L52" s="448"/>
      <c r="M52" s="448"/>
      <c r="N52" s="448"/>
      <c r="O52" s="448"/>
      <c r="P52" s="448"/>
      <c r="Q52" s="448"/>
      <c r="R52" s="448"/>
      <c r="S52" s="448"/>
      <c r="T52" s="448"/>
      <c r="U52" s="448"/>
      <c r="V52" s="448"/>
      <c r="W52" s="448"/>
      <c r="X52" s="448"/>
      <c r="Y52" s="448"/>
      <c r="Z52" s="448"/>
      <c r="AA52" s="448"/>
      <c r="AB52" s="448"/>
      <c r="AC52" s="448"/>
    </row>
    <row r="53" spans="1:29" ht="12.75">
      <c r="A53" s="448"/>
      <c r="B53" s="448"/>
      <c r="C53" s="448"/>
      <c r="D53" s="448"/>
      <c r="E53" s="448"/>
      <c r="F53" s="448"/>
      <c r="G53" s="448"/>
      <c r="H53" s="448"/>
      <c r="I53" s="448"/>
      <c r="J53" s="448"/>
      <c r="K53" s="448"/>
      <c r="L53" s="448"/>
      <c r="M53" s="448"/>
      <c r="N53" s="448"/>
      <c r="O53" s="448"/>
      <c r="P53" s="448"/>
      <c r="Q53" s="448"/>
      <c r="R53" s="448"/>
      <c r="S53" s="448"/>
      <c r="T53" s="448"/>
      <c r="U53" s="448"/>
      <c r="V53" s="448"/>
      <c r="W53" s="448"/>
      <c r="X53" s="448"/>
      <c r="Y53" s="448"/>
      <c r="Z53" s="448"/>
      <c r="AA53" s="448"/>
      <c r="AB53" s="448"/>
      <c r="AC53" s="448"/>
    </row>
    <row r="54" spans="1:29" ht="12.75">
      <c r="A54" s="448"/>
      <c r="B54" s="448"/>
      <c r="C54" s="448"/>
      <c r="D54" s="448"/>
      <c r="E54" s="448"/>
      <c r="F54" s="448"/>
      <c r="G54" s="448"/>
      <c r="H54" s="448"/>
      <c r="I54" s="448"/>
      <c r="J54" s="448"/>
      <c r="K54" s="448"/>
      <c r="L54" s="448"/>
      <c r="M54" s="448"/>
      <c r="N54" s="448"/>
      <c r="O54" s="448"/>
      <c r="P54" s="448"/>
      <c r="Q54" s="448"/>
      <c r="R54" s="448"/>
      <c r="S54" s="448"/>
      <c r="T54" s="448"/>
      <c r="U54" s="448"/>
      <c r="V54" s="448"/>
      <c r="W54" s="448"/>
      <c r="X54" s="448"/>
      <c r="Y54" s="448"/>
      <c r="Z54" s="448"/>
      <c r="AA54" s="448"/>
      <c r="AB54" s="448"/>
      <c r="AC54" s="448"/>
    </row>
    <row r="55" spans="1:29" ht="12.75">
      <c r="A55" s="448"/>
      <c r="B55" s="448"/>
      <c r="C55" s="448"/>
      <c r="D55" s="448"/>
      <c r="E55" s="448"/>
      <c r="F55" s="448"/>
      <c r="G55" s="448"/>
      <c r="H55" s="448"/>
      <c r="I55" s="448"/>
      <c r="J55" s="448"/>
      <c r="K55" s="448"/>
      <c r="L55" s="448"/>
      <c r="M55" s="448"/>
      <c r="N55" s="448"/>
      <c r="O55" s="448"/>
      <c r="P55" s="448"/>
      <c r="Q55" s="448"/>
      <c r="R55" s="448"/>
      <c r="S55" s="448"/>
      <c r="T55" s="448"/>
      <c r="U55" s="448"/>
      <c r="V55" s="448"/>
      <c r="W55" s="448"/>
      <c r="X55" s="448"/>
      <c r="Y55" s="448"/>
      <c r="Z55" s="448"/>
      <c r="AA55" s="448"/>
      <c r="AB55" s="448"/>
      <c r="AC55" s="448"/>
    </row>
    <row r="56" spans="1:29" ht="12.75">
      <c r="A56" s="448"/>
      <c r="B56" s="448"/>
      <c r="C56" s="448"/>
      <c r="D56" s="448"/>
      <c r="E56" s="448"/>
      <c r="F56" s="448"/>
      <c r="G56" s="448"/>
      <c r="H56" s="448"/>
      <c r="I56" s="448"/>
      <c r="J56" s="448"/>
      <c r="K56" s="448"/>
      <c r="L56" s="448"/>
      <c r="M56" s="448"/>
      <c r="N56" s="448"/>
      <c r="O56" s="448"/>
      <c r="P56" s="448"/>
      <c r="Q56" s="448"/>
      <c r="R56" s="448"/>
      <c r="S56" s="448"/>
      <c r="T56" s="448"/>
      <c r="U56" s="448"/>
      <c r="V56" s="448"/>
      <c r="W56" s="448"/>
      <c r="X56" s="448"/>
      <c r="Y56" s="448"/>
      <c r="Z56" s="448"/>
      <c r="AA56" s="448"/>
      <c r="AB56" s="448"/>
      <c r="AC56" s="448"/>
    </row>
    <row r="57" spans="1:29" ht="12.75">
      <c r="A57" s="448"/>
      <c r="B57" s="448"/>
      <c r="C57" s="448"/>
      <c r="D57" s="448"/>
      <c r="E57" s="448"/>
      <c r="F57" s="448"/>
      <c r="G57" s="448"/>
      <c r="H57" s="448"/>
      <c r="I57" s="448"/>
      <c r="J57" s="448"/>
      <c r="K57" s="448"/>
      <c r="L57" s="448"/>
      <c r="M57" s="448"/>
      <c r="N57" s="448"/>
      <c r="O57" s="448"/>
      <c r="P57" s="448"/>
      <c r="Q57" s="448"/>
      <c r="R57" s="448"/>
      <c r="S57" s="448"/>
      <c r="T57" s="448"/>
      <c r="U57" s="448"/>
      <c r="V57" s="448"/>
      <c r="W57" s="448"/>
      <c r="X57" s="448"/>
      <c r="Y57" s="448"/>
      <c r="Z57" s="448"/>
      <c r="AA57" s="448"/>
      <c r="AB57" s="448"/>
      <c r="AC57" s="448"/>
    </row>
    <row r="58" spans="1:29" ht="12.75">
      <c r="A58" s="448"/>
      <c r="B58" s="448"/>
      <c r="C58" s="448"/>
      <c r="D58" s="448"/>
      <c r="E58" s="448"/>
      <c r="F58" s="448"/>
      <c r="G58" s="448"/>
      <c r="H58" s="448"/>
      <c r="I58" s="448"/>
      <c r="J58" s="448"/>
      <c r="K58" s="448"/>
      <c r="L58" s="448"/>
      <c r="M58" s="448"/>
      <c r="N58" s="448"/>
      <c r="O58" s="448"/>
      <c r="P58" s="448"/>
      <c r="Q58" s="448"/>
      <c r="R58" s="448"/>
      <c r="S58" s="448"/>
      <c r="T58" s="448"/>
      <c r="U58" s="448"/>
      <c r="V58" s="448"/>
      <c r="W58" s="448"/>
      <c r="X58" s="448"/>
      <c r="Y58" s="448"/>
      <c r="Z58" s="448"/>
      <c r="AA58" s="448"/>
      <c r="AB58" s="448"/>
      <c r="AC58" s="448"/>
    </row>
    <row r="59" spans="1:29" ht="12.75">
      <c r="A59" s="448"/>
      <c r="B59" s="448"/>
      <c r="C59" s="448"/>
      <c r="D59" s="448"/>
      <c r="E59" s="448"/>
      <c r="F59" s="448"/>
      <c r="G59" s="448"/>
      <c r="H59" s="448"/>
      <c r="I59" s="448"/>
      <c r="J59" s="448"/>
      <c r="K59" s="448"/>
      <c r="L59" s="448"/>
      <c r="M59" s="448"/>
      <c r="N59" s="448"/>
      <c r="O59" s="448"/>
      <c r="P59" s="448"/>
      <c r="Q59" s="448"/>
      <c r="R59" s="448"/>
      <c r="S59" s="448"/>
      <c r="T59" s="448"/>
      <c r="U59" s="448"/>
      <c r="V59" s="448"/>
      <c r="W59" s="448"/>
      <c r="X59" s="448"/>
      <c r="Y59" s="448"/>
      <c r="Z59" s="448"/>
      <c r="AA59" s="448"/>
      <c r="AB59" s="448"/>
      <c r="AC59" s="448"/>
    </row>
    <row r="60" spans="1:29" ht="12.75">
      <c r="A60" s="448"/>
      <c r="B60" s="448"/>
      <c r="C60" s="448"/>
      <c r="D60" s="448"/>
      <c r="E60" s="448"/>
      <c r="F60" s="448"/>
      <c r="G60" s="448"/>
      <c r="H60" s="448"/>
      <c r="I60" s="448"/>
      <c r="J60" s="448"/>
      <c r="K60" s="448"/>
      <c r="L60" s="448"/>
      <c r="M60" s="448"/>
      <c r="N60" s="448"/>
      <c r="O60" s="448"/>
      <c r="P60" s="448"/>
      <c r="Q60" s="448"/>
      <c r="R60" s="448"/>
      <c r="S60" s="448"/>
      <c r="T60" s="448"/>
      <c r="U60" s="448"/>
      <c r="V60" s="448"/>
      <c r="W60" s="448"/>
      <c r="X60" s="448"/>
      <c r="Y60" s="448"/>
      <c r="Z60" s="448"/>
      <c r="AA60" s="448"/>
      <c r="AB60" s="448"/>
      <c r="AC60" s="448"/>
    </row>
    <row r="61" spans="1:29" ht="12.75">
      <c r="A61" s="448"/>
      <c r="B61" s="448"/>
      <c r="C61" s="448"/>
      <c r="D61" s="448"/>
      <c r="E61" s="448"/>
      <c r="F61" s="448"/>
      <c r="G61" s="448"/>
      <c r="H61" s="448"/>
      <c r="I61" s="448"/>
      <c r="J61" s="448"/>
      <c r="K61" s="448"/>
      <c r="L61" s="448"/>
      <c r="M61" s="448"/>
      <c r="N61" s="448"/>
      <c r="O61" s="448"/>
      <c r="P61" s="448"/>
      <c r="Q61" s="448"/>
      <c r="R61" s="448"/>
      <c r="S61" s="448"/>
      <c r="T61" s="448"/>
      <c r="U61" s="448"/>
      <c r="V61" s="448"/>
      <c r="W61" s="448"/>
      <c r="X61" s="448"/>
      <c r="Y61" s="448"/>
      <c r="Z61" s="448"/>
      <c r="AA61" s="448"/>
      <c r="AB61" s="448"/>
      <c r="AC61" s="448"/>
    </row>
    <row r="62" spans="1:29" ht="12.75">
      <c r="A62" s="448"/>
      <c r="B62" s="448"/>
      <c r="C62" s="448"/>
      <c r="D62" s="448"/>
      <c r="E62" s="448"/>
      <c r="F62" s="448"/>
      <c r="G62" s="448"/>
      <c r="H62" s="448"/>
      <c r="I62" s="448"/>
      <c r="J62" s="448"/>
      <c r="K62" s="448"/>
      <c r="L62" s="448"/>
      <c r="M62" s="448"/>
      <c r="N62" s="448"/>
      <c r="O62" s="448"/>
      <c r="P62" s="448"/>
      <c r="Q62" s="448"/>
      <c r="R62" s="448"/>
      <c r="S62" s="448"/>
      <c r="T62" s="448"/>
      <c r="U62" s="448"/>
      <c r="V62" s="448"/>
      <c r="W62" s="448"/>
      <c r="X62" s="448"/>
      <c r="Y62" s="448"/>
      <c r="Z62" s="448"/>
      <c r="AA62" s="448"/>
      <c r="AB62" s="448"/>
      <c r="AC62" s="448"/>
    </row>
    <row r="63" spans="1:29" ht="12.75">
      <c r="A63" s="448"/>
      <c r="B63" s="448"/>
      <c r="C63" s="448"/>
      <c r="D63" s="448"/>
      <c r="E63" s="448"/>
      <c r="F63" s="448"/>
      <c r="G63" s="448"/>
      <c r="H63" s="448"/>
      <c r="I63" s="448"/>
      <c r="J63" s="448"/>
      <c r="K63" s="448"/>
      <c r="L63" s="448"/>
      <c r="M63" s="448"/>
      <c r="N63" s="448"/>
      <c r="O63" s="448"/>
      <c r="P63" s="448"/>
      <c r="Q63" s="448"/>
      <c r="R63" s="448"/>
      <c r="S63" s="448"/>
      <c r="T63" s="448"/>
      <c r="U63" s="448"/>
      <c r="V63" s="448"/>
      <c r="W63" s="448"/>
      <c r="X63" s="448"/>
      <c r="Y63" s="448"/>
      <c r="Z63" s="448"/>
      <c r="AA63" s="448"/>
      <c r="AB63" s="448"/>
      <c r="AC63" s="448"/>
    </row>
    <row r="64" spans="1:29" ht="12.75">
      <c r="A64" s="448"/>
      <c r="B64" s="448"/>
      <c r="C64" s="448"/>
      <c r="D64" s="448"/>
      <c r="E64" s="448"/>
      <c r="F64" s="448"/>
      <c r="G64" s="448"/>
      <c r="H64" s="448"/>
      <c r="I64" s="448"/>
      <c r="J64" s="448"/>
      <c r="K64" s="448"/>
      <c r="L64" s="448"/>
      <c r="M64" s="448"/>
      <c r="N64" s="448"/>
      <c r="O64" s="448"/>
      <c r="P64" s="448"/>
      <c r="Q64" s="448"/>
      <c r="R64" s="448"/>
      <c r="S64" s="448"/>
      <c r="T64" s="448"/>
      <c r="U64" s="448"/>
      <c r="V64" s="448"/>
      <c r="W64" s="448"/>
      <c r="X64" s="448"/>
      <c r="Y64" s="448"/>
      <c r="Z64" s="448"/>
      <c r="AA64" s="448"/>
      <c r="AB64" s="448"/>
      <c r="AC64" s="448"/>
    </row>
    <row r="65" spans="1:29" ht="12.75">
      <c r="A65" s="448"/>
      <c r="B65" s="448"/>
      <c r="C65" s="448"/>
      <c r="D65" s="448"/>
      <c r="E65" s="448"/>
      <c r="F65" s="448"/>
      <c r="G65" s="448"/>
      <c r="H65" s="448"/>
      <c r="I65" s="448"/>
      <c r="J65" s="448"/>
      <c r="K65" s="448"/>
      <c r="L65" s="448"/>
      <c r="M65" s="448"/>
      <c r="N65" s="448"/>
      <c r="O65" s="448"/>
      <c r="P65" s="448"/>
      <c r="Q65" s="448"/>
      <c r="R65" s="448"/>
      <c r="S65" s="448"/>
      <c r="T65" s="448"/>
      <c r="U65" s="448"/>
      <c r="V65" s="448"/>
      <c r="W65" s="448"/>
      <c r="X65" s="448"/>
      <c r="Y65" s="448"/>
      <c r="Z65" s="448"/>
      <c r="AA65" s="448"/>
      <c r="AB65" s="448"/>
      <c r="AC65" s="448"/>
    </row>
    <row r="66" spans="1:29" ht="12.75">
      <c r="A66" s="448"/>
      <c r="B66" s="448"/>
      <c r="C66" s="448"/>
      <c r="D66" s="448"/>
      <c r="E66" s="448"/>
      <c r="F66" s="448"/>
      <c r="G66" s="448"/>
      <c r="H66" s="448"/>
      <c r="I66" s="448"/>
      <c r="J66" s="448"/>
      <c r="K66" s="448"/>
      <c r="L66" s="448"/>
      <c r="M66" s="448"/>
      <c r="N66" s="448"/>
      <c r="O66" s="448"/>
      <c r="P66" s="448"/>
      <c r="Q66" s="448"/>
      <c r="R66" s="448"/>
      <c r="S66" s="448"/>
      <c r="T66" s="448"/>
      <c r="U66" s="448"/>
      <c r="V66" s="448"/>
      <c r="W66" s="448"/>
      <c r="X66" s="448"/>
      <c r="Y66" s="448"/>
      <c r="Z66" s="448"/>
      <c r="AA66" s="448"/>
      <c r="AB66" s="448"/>
      <c r="AC66" s="448"/>
    </row>
    <row r="67" spans="1:29" ht="12.75">
      <c r="A67" s="448"/>
      <c r="B67" s="448"/>
      <c r="C67" s="448"/>
      <c r="D67" s="448"/>
      <c r="E67" s="448"/>
      <c r="F67" s="448"/>
      <c r="G67" s="448"/>
      <c r="H67" s="448"/>
      <c r="I67" s="448"/>
      <c r="J67" s="448"/>
      <c r="K67" s="448"/>
      <c r="L67" s="448"/>
      <c r="M67" s="448"/>
      <c r="N67" s="448"/>
      <c r="O67" s="448"/>
      <c r="P67" s="448"/>
      <c r="Q67" s="448"/>
      <c r="R67" s="448"/>
      <c r="S67" s="448"/>
      <c r="T67" s="448"/>
      <c r="U67" s="448"/>
      <c r="V67" s="448"/>
      <c r="W67" s="448"/>
      <c r="X67" s="448"/>
      <c r="Y67" s="448"/>
      <c r="Z67" s="448"/>
      <c r="AA67" s="448"/>
      <c r="AB67" s="448"/>
      <c r="AC67" s="448"/>
    </row>
    <row r="68" spans="1:29" ht="12.75">
      <c r="A68" s="448"/>
      <c r="B68" s="448"/>
      <c r="C68" s="448"/>
      <c r="D68" s="448"/>
      <c r="E68" s="448"/>
      <c r="F68" s="448"/>
      <c r="G68" s="448"/>
      <c r="H68" s="448"/>
      <c r="I68" s="448"/>
      <c r="J68" s="448"/>
      <c r="K68" s="448"/>
      <c r="L68" s="448"/>
      <c r="M68" s="448"/>
      <c r="N68" s="448"/>
      <c r="O68" s="448"/>
      <c r="P68" s="448"/>
      <c r="Q68" s="448"/>
      <c r="R68" s="448"/>
      <c r="S68" s="448"/>
      <c r="T68" s="448"/>
      <c r="U68" s="448"/>
      <c r="V68" s="448"/>
      <c r="W68" s="448"/>
      <c r="X68" s="448"/>
      <c r="Y68" s="448"/>
      <c r="Z68" s="448"/>
      <c r="AA68" s="448"/>
      <c r="AB68" s="448"/>
      <c r="AC68" s="448"/>
    </row>
    <row r="69" spans="1:29" ht="12.75">
      <c r="A69" s="448"/>
      <c r="B69" s="448"/>
      <c r="C69" s="448"/>
      <c r="D69" s="448"/>
      <c r="E69" s="448"/>
      <c r="F69" s="448"/>
      <c r="G69" s="448"/>
      <c r="H69" s="448"/>
      <c r="I69" s="448"/>
      <c r="J69" s="448"/>
      <c r="K69" s="448"/>
      <c r="L69" s="448"/>
      <c r="M69" s="448"/>
      <c r="N69" s="448"/>
      <c r="O69" s="448"/>
      <c r="P69" s="448"/>
      <c r="Q69" s="448"/>
      <c r="R69" s="448"/>
      <c r="S69" s="448"/>
      <c r="T69" s="448"/>
      <c r="U69" s="448"/>
      <c r="V69" s="448"/>
      <c r="W69" s="448"/>
      <c r="X69" s="448"/>
      <c r="Y69" s="448"/>
      <c r="Z69" s="448"/>
      <c r="AA69" s="448"/>
      <c r="AB69" s="448"/>
      <c r="AC69" s="448"/>
    </row>
    <row r="70" spans="1:29" ht="12.75">
      <c r="A70" s="448"/>
      <c r="B70" s="448"/>
      <c r="C70" s="448"/>
      <c r="D70" s="448"/>
      <c r="E70" s="448"/>
      <c r="F70" s="448"/>
      <c r="G70" s="448"/>
      <c r="H70" s="448"/>
      <c r="I70" s="448"/>
      <c r="J70" s="448"/>
      <c r="K70" s="448"/>
      <c r="L70" s="448"/>
      <c r="M70" s="448"/>
      <c r="N70" s="448"/>
      <c r="O70" s="448"/>
      <c r="P70" s="448"/>
      <c r="Q70" s="448"/>
      <c r="R70" s="448"/>
      <c r="S70" s="448"/>
      <c r="T70" s="448"/>
      <c r="U70" s="448"/>
      <c r="V70" s="448"/>
      <c r="W70" s="448"/>
      <c r="X70" s="448"/>
      <c r="Y70" s="448"/>
      <c r="Z70" s="448"/>
      <c r="AA70" s="448"/>
      <c r="AB70" s="448"/>
      <c r="AC70" s="448"/>
    </row>
    <row r="71" spans="1:29" ht="12.75">
      <c r="A71" s="448"/>
      <c r="B71" s="448"/>
      <c r="C71" s="448"/>
      <c r="D71" s="448"/>
      <c r="E71" s="448"/>
      <c r="F71" s="448"/>
      <c r="G71" s="448"/>
      <c r="H71" s="448"/>
      <c r="I71" s="448"/>
      <c r="J71" s="448"/>
      <c r="K71" s="448"/>
      <c r="L71" s="448"/>
      <c r="M71" s="448"/>
      <c r="N71" s="448"/>
      <c r="O71" s="448"/>
      <c r="P71" s="448"/>
      <c r="Q71" s="448"/>
      <c r="R71" s="448"/>
      <c r="S71" s="448"/>
      <c r="T71" s="448"/>
      <c r="U71" s="448"/>
      <c r="V71" s="448"/>
      <c r="W71" s="448"/>
      <c r="X71" s="448"/>
      <c r="Y71" s="448"/>
      <c r="Z71" s="448"/>
      <c r="AA71" s="448"/>
      <c r="AB71" s="448"/>
      <c r="AC71" s="448"/>
    </row>
    <row r="72" spans="1:29" ht="12.75">
      <c r="A72" s="448"/>
      <c r="B72" s="448"/>
      <c r="C72" s="448"/>
      <c r="D72" s="448"/>
      <c r="E72" s="448"/>
      <c r="F72" s="448"/>
      <c r="G72" s="448"/>
      <c r="H72" s="448"/>
      <c r="I72" s="448"/>
      <c r="J72" s="448"/>
      <c r="K72" s="448"/>
      <c r="L72" s="448"/>
      <c r="M72" s="448"/>
      <c r="N72" s="448"/>
      <c r="O72" s="448"/>
      <c r="P72" s="448"/>
      <c r="Q72" s="448"/>
      <c r="R72" s="448"/>
      <c r="S72" s="448"/>
      <c r="T72" s="448"/>
      <c r="U72" s="448"/>
      <c r="V72" s="448"/>
      <c r="W72" s="448"/>
      <c r="X72" s="448"/>
      <c r="Y72" s="448"/>
      <c r="Z72" s="448"/>
      <c r="AA72" s="448"/>
      <c r="AB72" s="448"/>
      <c r="AC72" s="448"/>
    </row>
    <row r="73" spans="1:29" ht="12.75">
      <c r="A73" s="448"/>
      <c r="B73" s="448"/>
      <c r="C73" s="448"/>
      <c r="D73" s="448"/>
      <c r="E73" s="448"/>
      <c r="F73" s="448"/>
      <c r="G73" s="448"/>
      <c r="H73" s="448"/>
      <c r="I73" s="448"/>
      <c r="J73" s="448"/>
      <c r="K73" s="448"/>
      <c r="L73" s="448"/>
      <c r="M73" s="448"/>
      <c r="N73" s="448"/>
      <c r="O73" s="448"/>
      <c r="P73" s="448"/>
      <c r="Q73" s="448"/>
      <c r="R73" s="448"/>
      <c r="S73" s="448"/>
      <c r="T73" s="448"/>
      <c r="U73" s="448"/>
      <c r="V73" s="448"/>
      <c r="W73" s="448"/>
      <c r="X73" s="448"/>
      <c r="Y73" s="448"/>
      <c r="Z73" s="448"/>
      <c r="AA73" s="448"/>
      <c r="AB73" s="448"/>
      <c r="AC73" s="448"/>
    </row>
    <row r="74" spans="1:29" ht="12.75">
      <c r="A74" s="448"/>
      <c r="B74" s="448"/>
      <c r="C74" s="448"/>
      <c r="D74" s="448"/>
      <c r="E74" s="448"/>
      <c r="F74" s="448"/>
      <c r="G74" s="448"/>
      <c r="H74" s="448"/>
      <c r="I74" s="448"/>
      <c r="J74" s="448"/>
      <c r="K74" s="448"/>
      <c r="L74" s="448"/>
      <c r="M74" s="448"/>
      <c r="N74" s="448"/>
      <c r="O74" s="448"/>
      <c r="P74" s="448"/>
      <c r="Q74" s="448"/>
      <c r="R74" s="448"/>
      <c r="S74" s="448"/>
      <c r="T74" s="448"/>
      <c r="U74" s="448"/>
      <c r="V74" s="448"/>
      <c r="W74" s="448"/>
      <c r="X74" s="448"/>
      <c r="Y74" s="448"/>
      <c r="Z74" s="448"/>
      <c r="AA74" s="448"/>
      <c r="AB74" s="448"/>
      <c r="AC74" s="448"/>
    </row>
    <row r="75" spans="1:29" ht="12.75">
      <c r="A75" s="448"/>
      <c r="B75" s="448"/>
      <c r="C75" s="448"/>
      <c r="D75" s="448"/>
      <c r="E75" s="448"/>
      <c r="F75" s="448"/>
      <c r="G75" s="448"/>
      <c r="H75" s="448"/>
      <c r="I75" s="448"/>
      <c r="J75" s="448"/>
      <c r="K75" s="448"/>
      <c r="L75" s="448"/>
      <c r="M75" s="448"/>
      <c r="N75" s="448"/>
      <c r="O75" s="448"/>
      <c r="P75" s="448"/>
      <c r="Q75" s="448"/>
      <c r="R75" s="448"/>
      <c r="S75" s="448"/>
      <c r="T75" s="448"/>
      <c r="U75" s="448"/>
      <c r="V75" s="448"/>
      <c r="W75" s="448"/>
      <c r="X75" s="448"/>
      <c r="Y75" s="448"/>
      <c r="Z75" s="448"/>
      <c r="AA75" s="448"/>
      <c r="AB75" s="448"/>
      <c r="AC75" s="448"/>
    </row>
    <row r="76" spans="1:29" ht="12.75">
      <c r="A76" s="448"/>
      <c r="B76" s="448"/>
      <c r="C76" s="448"/>
      <c r="D76" s="448"/>
      <c r="E76" s="448"/>
      <c r="F76" s="448"/>
      <c r="G76" s="448"/>
      <c r="H76" s="448"/>
      <c r="I76" s="448"/>
      <c r="J76" s="448"/>
      <c r="K76" s="448"/>
      <c r="L76" s="448"/>
      <c r="M76" s="448"/>
      <c r="N76" s="448"/>
      <c r="O76" s="448"/>
      <c r="P76" s="448"/>
      <c r="Q76" s="448"/>
      <c r="R76" s="448"/>
      <c r="S76" s="448"/>
      <c r="T76" s="448"/>
      <c r="U76" s="448"/>
      <c r="V76" s="448"/>
      <c r="W76" s="448"/>
      <c r="X76" s="448"/>
      <c r="Y76" s="448"/>
      <c r="Z76" s="448"/>
      <c r="AA76" s="448"/>
      <c r="AB76" s="448"/>
      <c r="AC76" s="448"/>
    </row>
    <row r="77" spans="1:29" ht="12.75">
      <c r="A77" s="448"/>
      <c r="B77" s="448"/>
      <c r="C77" s="448"/>
      <c r="D77" s="448"/>
      <c r="E77" s="448"/>
      <c r="F77" s="448"/>
      <c r="G77" s="448"/>
      <c r="H77" s="448"/>
      <c r="I77" s="448"/>
      <c r="J77" s="448"/>
      <c r="K77" s="448"/>
      <c r="L77" s="448"/>
      <c r="M77" s="448"/>
      <c r="N77" s="448"/>
      <c r="O77" s="448"/>
      <c r="P77" s="448"/>
      <c r="Q77" s="448"/>
      <c r="R77" s="448"/>
      <c r="S77" s="448"/>
      <c r="T77" s="448"/>
      <c r="U77" s="448"/>
      <c r="V77" s="448"/>
      <c r="W77" s="448"/>
      <c r="X77" s="448"/>
      <c r="Y77" s="448"/>
      <c r="Z77" s="448"/>
      <c r="AA77" s="448"/>
      <c r="AB77" s="448"/>
      <c r="AC77" s="448"/>
    </row>
    <row r="78" spans="1:29" ht="12.75">
      <c r="A78" s="448"/>
      <c r="B78" s="448"/>
      <c r="C78" s="448"/>
      <c r="D78" s="448"/>
      <c r="E78" s="448"/>
      <c r="F78" s="448"/>
      <c r="G78" s="448"/>
      <c r="H78" s="448"/>
      <c r="I78" s="448"/>
      <c r="J78" s="448"/>
      <c r="K78" s="448"/>
      <c r="L78" s="448"/>
      <c r="M78" s="448"/>
      <c r="N78" s="448"/>
      <c r="O78" s="448"/>
      <c r="P78" s="448"/>
      <c r="Q78" s="448"/>
      <c r="R78" s="448"/>
      <c r="S78" s="448"/>
      <c r="T78" s="448"/>
      <c r="U78" s="448"/>
      <c r="V78" s="448"/>
      <c r="W78" s="448"/>
      <c r="X78" s="448"/>
      <c r="Y78" s="448"/>
      <c r="Z78" s="448"/>
      <c r="AA78" s="448"/>
      <c r="AB78" s="448"/>
      <c r="AC78" s="448"/>
    </row>
    <row r="79" spans="1:29" ht="12.75">
      <c r="A79" s="448"/>
      <c r="B79" s="448"/>
      <c r="C79" s="448"/>
      <c r="D79" s="448"/>
      <c r="E79" s="448"/>
      <c r="F79" s="448"/>
      <c r="G79" s="448"/>
      <c r="H79" s="448"/>
      <c r="I79" s="448"/>
      <c r="J79" s="448"/>
      <c r="K79" s="448"/>
      <c r="L79" s="448"/>
      <c r="M79" s="448"/>
      <c r="N79" s="448"/>
      <c r="O79" s="448"/>
      <c r="P79" s="448"/>
      <c r="Q79" s="448"/>
      <c r="R79" s="448"/>
      <c r="S79" s="448"/>
      <c r="T79" s="448"/>
      <c r="U79" s="448"/>
      <c r="V79" s="448"/>
      <c r="W79" s="448"/>
      <c r="X79" s="448"/>
      <c r="Y79" s="448"/>
      <c r="Z79" s="448"/>
      <c r="AA79" s="448"/>
      <c r="AB79" s="448"/>
      <c r="AC79" s="448"/>
    </row>
    <row r="80" spans="1:29" ht="12.75">
      <c r="A80" s="448"/>
      <c r="B80" s="448"/>
      <c r="C80" s="448"/>
      <c r="D80" s="448"/>
      <c r="E80" s="448"/>
      <c r="F80" s="448"/>
      <c r="G80" s="448"/>
      <c r="H80" s="448"/>
      <c r="I80" s="448"/>
      <c r="J80" s="448"/>
      <c r="K80" s="448"/>
      <c r="L80" s="448"/>
      <c r="M80" s="448"/>
      <c r="N80" s="448"/>
      <c r="O80" s="448"/>
      <c r="P80" s="448"/>
      <c r="Q80" s="448"/>
      <c r="R80" s="448"/>
      <c r="S80" s="448"/>
      <c r="T80" s="448"/>
      <c r="U80" s="448"/>
      <c r="V80" s="448"/>
      <c r="W80" s="448"/>
      <c r="X80" s="448"/>
      <c r="Y80" s="448"/>
      <c r="Z80" s="448"/>
      <c r="AA80" s="448"/>
      <c r="AB80" s="448"/>
      <c r="AC80" s="448"/>
    </row>
    <row r="81" spans="1:29" ht="12.75">
      <c r="A81" s="448"/>
      <c r="B81" s="448"/>
      <c r="C81" s="448"/>
      <c r="D81" s="448"/>
      <c r="E81" s="448"/>
      <c r="F81" s="448"/>
      <c r="G81" s="448"/>
      <c r="H81" s="448"/>
      <c r="I81" s="448"/>
      <c r="J81" s="448"/>
      <c r="K81" s="448"/>
      <c r="L81" s="448"/>
      <c r="M81" s="448"/>
      <c r="N81" s="448"/>
      <c r="O81" s="448"/>
      <c r="P81" s="448"/>
      <c r="Q81" s="448"/>
      <c r="R81" s="448"/>
      <c r="S81" s="448"/>
      <c r="T81" s="448"/>
      <c r="U81" s="448"/>
      <c r="V81" s="448"/>
      <c r="W81" s="448"/>
      <c r="X81" s="448"/>
      <c r="Y81" s="448"/>
      <c r="Z81" s="448"/>
      <c r="AA81" s="448"/>
      <c r="AB81" s="448"/>
      <c r="AC81" s="448"/>
    </row>
    <row r="82" spans="1:29" ht="12.75">
      <c r="A82" s="448"/>
      <c r="B82" s="448"/>
      <c r="C82" s="448"/>
      <c r="D82" s="448"/>
      <c r="E82" s="448"/>
      <c r="F82" s="448"/>
      <c r="G82" s="448"/>
      <c r="H82" s="448"/>
      <c r="I82" s="448"/>
      <c r="J82" s="448"/>
      <c r="K82" s="448"/>
      <c r="L82" s="448"/>
      <c r="M82" s="448"/>
      <c r="N82" s="448"/>
      <c r="O82" s="448"/>
      <c r="P82" s="448"/>
      <c r="Q82" s="448"/>
      <c r="R82" s="448"/>
      <c r="S82" s="448"/>
      <c r="T82" s="448"/>
      <c r="U82" s="448"/>
      <c r="V82" s="448"/>
      <c r="W82" s="448"/>
      <c r="X82" s="448"/>
      <c r="Y82" s="448"/>
      <c r="Z82" s="448"/>
      <c r="AA82" s="448"/>
      <c r="AB82" s="448"/>
      <c r="AC82" s="448"/>
    </row>
    <row r="83" spans="1:29" ht="12.75">
      <c r="A83" s="448"/>
      <c r="B83" s="448"/>
      <c r="C83" s="448"/>
      <c r="D83" s="448"/>
      <c r="E83" s="448"/>
      <c r="F83" s="448"/>
      <c r="G83" s="448"/>
      <c r="H83" s="448"/>
      <c r="I83" s="448"/>
      <c r="J83" s="448"/>
      <c r="K83" s="448"/>
      <c r="L83" s="448"/>
      <c r="M83" s="448"/>
      <c r="N83" s="448"/>
      <c r="O83" s="448"/>
      <c r="P83" s="448"/>
      <c r="Q83" s="448"/>
      <c r="R83" s="448"/>
      <c r="S83" s="448"/>
      <c r="T83" s="448"/>
      <c r="U83" s="448"/>
      <c r="V83" s="448"/>
      <c r="W83" s="448"/>
      <c r="X83" s="448"/>
      <c r="Y83" s="448"/>
      <c r="Z83" s="448"/>
      <c r="AA83" s="448"/>
      <c r="AB83" s="448"/>
      <c r="AC83" s="448"/>
    </row>
    <row r="84" spans="1:29" ht="12.75">
      <c r="A84" s="448"/>
      <c r="B84" s="448"/>
      <c r="C84" s="448"/>
      <c r="D84" s="448"/>
      <c r="E84" s="448"/>
      <c r="F84" s="448"/>
      <c r="G84" s="448"/>
      <c r="H84" s="448"/>
      <c r="I84" s="448"/>
      <c r="J84" s="448"/>
      <c r="K84" s="448"/>
      <c r="L84" s="448"/>
      <c r="M84" s="448"/>
      <c r="N84" s="448"/>
      <c r="O84" s="448"/>
      <c r="P84" s="448"/>
      <c r="Q84" s="448"/>
      <c r="R84" s="448"/>
      <c r="S84" s="448"/>
      <c r="T84" s="448"/>
      <c r="U84" s="448"/>
      <c r="V84" s="448"/>
      <c r="W84" s="448"/>
      <c r="X84" s="448"/>
      <c r="Y84" s="448"/>
      <c r="Z84" s="448"/>
      <c r="AA84" s="448"/>
      <c r="AB84" s="448"/>
      <c r="AC84" s="448"/>
    </row>
    <row r="85" spans="1:29" ht="12.75">
      <c r="A85" s="448"/>
      <c r="B85" s="448"/>
      <c r="C85" s="448"/>
      <c r="D85" s="448"/>
      <c r="E85" s="448"/>
      <c r="F85" s="448"/>
      <c r="G85" s="448"/>
      <c r="H85" s="448"/>
      <c r="I85" s="448"/>
      <c r="J85" s="448"/>
      <c r="K85" s="448"/>
      <c r="L85" s="448"/>
      <c r="M85" s="448"/>
      <c r="N85" s="448"/>
      <c r="O85" s="448"/>
      <c r="P85" s="448"/>
      <c r="Q85" s="448"/>
      <c r="R85" s="448"/>
      <c r="S85" s="448"/>
      <c r="T85" s="448"/>
      <c r="U85" s="448"/>
      <c r="V85" s="448"/>
      <c r="W85" s="448"/>
      <c r="X85" s="448"/>
      <c r="Y85" s="448"/>
      <c r="Z85" s="448"/>
      <c r="AA85" s="448"/>
      <c r="AB85" s="448"/>
      <c r="AC85" s="448"/>
    </row>
    <row r="86" spans="1:29" ht="12.75">
      <c r="A86" s="448"/>
      <c r="B86" s="448"/>
      <c r="C86" s="448"/>
      <c r="D86" s="448"/>
      <c r="E86" s="448"/>
      <c r="F86" s="448"/>
      <c r="G86" s="448"/>
      <c r="H86" s="448"/>
      <c r="I86" s="448"/>
      <c r="J86" s="448"/>
      <c r="K86" s="448"/>
      <c r="L86" s="448"/>
      <c r="M86" s="448"/>
      <c r="N86" s="448"/>
      <c r="O86" s="448"/>
      <c r="P86" s="448"/>
      <c r="Q86" s="448"/>
      <c r="R86" s="448"/>
      <c r="S86" s="448"/>
      <c r="T86" s="448"/>
      <c r="U86" s="448"/>
      <c r="V86" s="448"/>
      <c r="W86" s="448"/>
      <c r="X86" s="448"/>
      <c r="Y86" s="448"/>
      <c r="Z86" s="448"/>
      <c r="AA86" s="448"/>
      <c r="AB86" s="448"/>
      <c r="AC86" s="448"/>
    </row>
    <row r="87" spans="1:29" ht="12.75">
      <c r="A87" s="448"/>
      <c r="B87" s="448"/>
      <c r="C87" s="448"/>
      <c r="D87" s="448"/>
      <c r="E87" s="448"/>
      <c r="F87" s="448"/>
      <c r="G87" s="448"/>
      <c r="H87" s="448"/>
      <c r="I87" s="448"/>
      <c r="J87" s="448"/>
      <c r="K87" s="448"/>
      <c r="L87" s="448"/>
      <c r="M87" s="448"/>
      <c r="N87" s="448"/>
      <c r="O87" s="448"/>
      <c r="P87" s="448"/>
      <c r="Q87" s="448"/>
      <c r="R87" s="448"/>
      <c r="S87" s="448"/>
      <c r="T87" s="448"/>
      <c r="U87" s="448"/>
      <c r="V87" s="448"/>
      <c r="W87" s="448"/>
      <c r="X87" s="448"/>
      <c r="Y87" s="448"/>
      <c r="Z87" s="448"/>
      <c r="AA87" s="448"/>
      <c r="AB87" s="448"/>
      <c r="AC87" s="448"/>
    </row>
    <row r="88" spans="1:29" ht="12.75">
      <c r="A88" s="448"/>
      <c r="B88" s="448"/>
      <c r="C88" s="448"/>
      <c r="D88" s="448"/>
      <c r="E88" s="448"/>
      <c r="F88" s="448"/>
      <c r="G88" s="448"/>
      <c r="H88" s="448"/>
      <c r="I88" s="448"/>
      <c r="J88" s="448"/>
      <c r="K88" s="448"/>
      <c r="L88" s="448"/>
      <c r="M88" s="448"/>
      <c r="N88" s="448"/>
      <c r="O88" s="448"/>
      <c r="P88" s="448"/>
      <c r="Q88" s="448"/>
      <c r="R88" s="448"/>
      <c r="S88" s="448"/>
      <c r="T88" s="448"/>
      <c r="U88" s="448"/>
      <c r="V88" s="448"/>
      <c r="W88" s="448"/>
      <c r="X88" s="448"/>
      <c r="Y88" s="448"/>
      <c r="Z88" s="448"/>
      <c r="AA88" s="448"/>
      <c r="AB88" s="448"/>
      <c r="AC88" s="448"/>
    </row>
    <row r="89" spans="1:29" ht="12.75">
      <c r="A89" s="448"/>
      <c r="B89" s="448"/>
      <c r="C89" s="448"/>
      <c r="D89" s="448"/>
      <c r="E89" s="448"/>
      <c r="F89" s="448"/>
      <c r="G89" s="448"/>
      <c r="H89" s="448"/>
      <c r="I89" s="448"/>
      <c r="J89" s="448"/>
      <c r="K89" s="448"/>
      <c r="L89" s="448"/>
      <c r="M89" s="448"/>
      <c r="N89" s="448"/>
      <c r="O89" s="448"/>
      <c r="P89" s="448"/>
      <c r="Q89" s="448"/>
      <c r="R89" s="448"/>
      <c r="S89" s="448"/>
      <c r="T89" s="448"/>
      <c r="U89" s="448"/>
      <c r="V89" s="448"/>
      <c r="W89" s="448"/>
      <c r="X89" s="448"/>
      <c r="Y89" s="448"/>
      <c r="Z89" s="448"/>
      <c r="AA89" s="448"/>
      <c r="AB89" s="448"/>
      <c r="AC89" s="448"/>
    </row>
    <row r="90" spans="1:29" ht="12.75">
      <c r="A90" s="448"/>
      <c r="B90" s="448"/>
      <c r="C90" s="448"/>
      <c r="D90" s="448"/>
      <c r="E90" s="448"/>
      <c r="F90" s="448"/>
      <c r="G90" s="448"/>
      <c r="H90" s="448"/>
      <c r="I90" s="448"/>
      <c r="J90" s="448"/>
      <c r="K90" s="448"/>
      <c r="L90" s="448"/>
      <c r="M90" s="448"/>
      <c r="N90" s="448"/>
      <c r="O90" s="448"/>
      <c r="P90" s="448"/>
      <c r="Q90" s="448"/>
      <c r="R90" s="448"/>
      <c r="S90" s="448"/>
      <c r="T90" s="448"/>
      <c r="U90" s="448"/>
      <c r="V90" s="448"/>
      <c r="W90" s="448"/>
      <c r="X90" s="448"/>
      <c r="Y90" s="448"/>
      <c r="Z90" s="448"/>
      <c r="AA90" s="448"/>
      <c r="AB90" s="448"/>
      <c r="AC90" s="448"/>
    </row>
    <row r="91" spans="1:29" ht="12.75">
      <c r="A91" s="448"/>
      <c r="B91" s="448"/>
      <c r="C91" s="448"/>
      <c r="D91" s="448"/>
      <c r="E91" s="448"/>
      <c r="F91" s="448"/>
      <c r="G91" s="448"/>
      <c r="H91" s="448"/>
      <c r="I91" s="448"/>
      <c r="J91" s="448"/>
      <c r="K91" s="448"/>
      <c r="L91" s="448"/>
      <c r="M91" s="448"/>
      <c r="N91" s="448"/>
      <c r="O91" s="448"/>
      <c r="P91" s="448"/>
      <c r="Q91" s="448"/>
      <c r="R91" s="448"/>
      <c r="S91" s="448"/>
      <c r="T91" s="448"/>
      <c r="U91" s="448"/>
      <c r="V91" s="448"/>
      <c r="W91" s="448"/>
      <c r="X91" s="448"/>
      <c r="Y91" s="448"/>
      <c r="Z91" s="448"/>
      <c r="AA91" s="448"/>
      <c r="AB91" s="448"/>
      <c r="AC91" s="448"/>
    </row>
    <row r="92" spans="1:29" ht="12.75">
      <c r="A92" s="448"/>
      <c r="B92" s="448"/>
      <c r="C92" s="448"/>
      <c r="D92" s="448"/>
      <c r="E92" s="448"/>
      <c r="F92" s="448"/>
      <c r="G92" s="448"/>
      <c r="H92" s="448"/>
      <c r="I92" s="448"/>
      <c r="J92" s="448"/>
      <c r="K92" s="448"/>
      <c r="L92" s="448"/>
      <c r="M92" s="448"/>
      <c r="N92" s="448"/>
      <c r="O92" s="448"/>
      <c r="P92" s="448"/>
      <c r="Q92" s="448"/>
      <c r="R92" s="448"/>
      <c r="S92" s="448"/>
      <c r="T92" s="448"/>
      <c r="U92" s="448"/>
      <c r="V92" s="448"/>
      <c r="W92" s="448"/>
      <c r="X92" s="448"/>
      <c r="Y92" s="448"/>
      <c r="Z92" s="448"/>
      <c r="AA92" s="448"/>
      <c r="AB92" s="448"/>
      <c r="AC92" s="448"/>
    </row>
    <row r="93" spans="1:29" ht="12.75">
      <c r="A93" s="448"/>
      <c r="B93" s="448"/>
      <c r="C93" s="448"/>
      <c r="D93" s="448"/>
      <c r="E93" s="448"/>
      <c r="F93" s="448"/>
      <c r="G93" s="448"/>
      <c r="H93" s="448"/>
      <c r="I93" s="448"/>
      <c r="J93" s="448"/>
      <c r="K93" s="448"/>
      <c r="L93" s="448"/>
      <c r="M93" s="448"/>
      <c r="N93" s="448"/>
      <c r="O93" s="448"/>
      <c r="P93" s="448"/>
      <c r="Q93" s="448"/>
      <c r="R93" s="448"/>
      <c r="S93" s="448"/>
      <c r="T93" s="448"/>
      <c r="U93" s="448"/>
      <c r="V93" s="448"/>
      <c r="W93" s="448"/>
      <c r="X93" s="448"/>
      <c r="Y93" s="448"/>
      <c r="Z93" s="448"/>
      <c r="AA93" s="448"/>
      <c r="AB93" s="448"/>
      <c r="AC93" s="448"/>
    </row>
    <row r="94" spans="1:29" ht="12.75">
      <c r="A94" s="448"/>
      <c r="B94" s="448"/>
      <c r="C94" s="448"/>
      <c r="D94" s="448"/>
      <c r="E94" s="448"/>
      <c r="F94" s="448"/>
      <c r="G94" s="448"/>
      <c r="H94" s="448"/>
      <c r="I94" s="448"/>
      <c r="J94" s="448"/>
      <c r="K94" s="448"/>
      <c r="L94" s="448"/>
      <c r="M94" s="448"/>
      <c r="N94" s="448"/>
      <c r="O94" s="448"/>
      <c r="P94" s="448"/>
      <c r="Q94" s="448"/>
      <c r="R94" s="448"/>
      <c r="S94" s="448"/>
      <c r="T94" s="448"/>
      <c r="U94" s="448"/>
      <c r="V94" s="448"/>
      <c r="W94" s="448"/>
      <c r="X94" s="448"/>
      <c r="Y94" s="448"/>
      <c r="Z94" s="448"/>
      <c r="AA94" s="448"/>
      <c r="AB94" s="448"/>
      <c r="AC94" s="448"/>
    </row>
    <row r="95" spans="1:29" ht="12.75">
      <c r="A95" s="448"/>
      <c r="B95" s="448"/>
      <c r="C95" s="448"/>
      <c r="D95" s="448"/>
      <c r="E95" s="448"/>
      <c r="F95" s="448"/>
      <c r="G95" s="448"/>
      <c r="H95" s="448"/>
      <c r="I95" s="448"/>
      <c r="J95" s="448"/>
      <c r="K95" s="448"/>
      <c r="L95" s="448"/>
      <c r="M95" s="448"/>
      <c r="N95" s="448"/>
      <c r="O95" s="448"/>
      <c r="P95" s="448"/>
      <c r="Q95" s="448"/>
      <c r="R95" s="448"/>
      <c r="S95" s="448"/>
      <c r="T95" s="448"/>
      <c r="U95" s="448"/>
      <c r="V95" s="448"/>
      <c r="W95" s="448"/>
      <c r="X95" s="448"/>
      <c r="Y95" s="448"/>
      <c r="Z95" s="448"/>
      <c r="AA95" s="448"/>
      <c r="AB95" s="448"/>
      <c r="AC95" s="448"/>
    </row>
    <row r="96" spans="1:29" ht="12.75">
      <c r="A96" s="448"/>
      <c r="B96" s="448"/>
      <c r="C96" s="448"/>
      <c r="D96" s="448"/>
      <c r="E96" s="448"/>
      <c r="F96" s="448"/>
      <c r="G96" s="448"/>
      <c r="H96" s="448"/>
      <c r="I96" s="448"/>
      <c r="J96" s="448"/>
      <c r="K96" s="448"/>
      <c r="L96" s="448"/>
      <c r="M96" s="448"/>
      <c r="N96" s="448"/>
      <c r="O96" s="448"/>
      <c r="P96" s="448"/>
      <c r="Q96" s="448"/>
      <c r="R96" s="448"/>
      <c r="S96" s="448"/>
      <c r="T96" s="448"/>
      <c r="U96" s="448"/>
      <c r="V96" s="448"/>
      <c r="W96" s="448"/>
      <c r="X96" s="448"/>
      <c r="Y96" s="448"/>
      <c r="Z96" s="448"/>
      <c r="AA96" s="448"/>
      <c r="AB96" s="448"/>
      <c r="AC96" s="448"/>
    </row>
    <row r="97" spans="1:29" ht="12.75">
      <c r="A97" s="448"/>
      <c r="B97" s="448"/>
      <c r="C97" s="448"/>
      <c r="D97" s="448"/>
      <c r="E97" s="448"/>
      <c r="F97" s="448"/>
      <c r="G97" s="448"/>
      <c r="H97" s="448"/>
      <c r="I97" s="448"/>
      <c r="J97" s="448"/>
      <c r="K97" s="448"/>
      <c r="L97" s="448"/>
      <c r="M97" s="448"/>
      <c r="N97" s="448"/>
      <c r="O97" s="448"/>
      <c r="P97" s="448"/>
      <c r="Q97" s="448"/>
      <c r="R97" s="448"/>
      <c r="S97" s="448"/>
      <c r="T97" s="448"/>
      <c r="U97" s="448"/>
      <c r="V97" s="448"/>
      <c r="W97" s="448"/>
      <c r="X97" s="448"/>
      <c r="Y97" s="448"/>
      <c r="Z97" s="448"/>
      <c r="AA97" s="448"/>
      <c r="AB97" s="448"/>
      <c r="AC97" s="448"/>
    </row>
    <row r="98" spans="1:29" ht="12.75">
      <c r="A98" s="448"/>
      <c r="B98" s="448"/>
      <c r="C98" s="448"/>
      <c r="D98" s="448"/>
      <c r="E98" s="448"/>
      <c r="F98" s="448"/>
      <c r="G98" s="448"/>
      <c r="H98" s="448"/>
      <c r="I98" s="448"/>
      <c r="J98" s="448"/>
      <c r="K98" s="448"/>
      <c r="L98" s="448"/>
      <c r="M98" s="448"/>
      <c r="N98" s="448"/>
      <c r="O98" s="448"/>
      <c r="P98" s="448"/>
      <c r="Q98" s="448"/>
      <c r="R98" s="448"/>
      <c r="S98" s="448"/>
      <c r="T98" s="448"/>
      <c r="U98" s="448"/>
      <c r="V98" s="448"/>
      <c r="W98" s="448"/>
      <c r="X98" s="448"/>
      <c r="Y98" s="448"/>
      <c r="Z98" s="448"/>
      <c r="AA98" s="448"/>
      <c r="AB98" s="448"/>
      <c r="AC98" s="448"/>
    </row>
    <row r="99" spans="1:29" ht="12.75">
      <c r="A99" s="448"/>
      <c r="B99" s="448"/>
      <c r="C99" s="448"/>
      <c r="D99" s="448"/>
      <c r="E99" s="448"/>
      <c r="F99" s="448"/>
      <c r="G99" s="448"/>
      <c r="H99" s="448"/>
      <c r="I99" s="448"/>
      <c r="J99" s="448"/>
      <c r="K99" s="448"/>
      <c r="L99" s="448"/>
      <c r="M99" s="448"/>
      <c r="N99" s="448"/>
      <c r="O99" s="448"/>
      <c r="P99" s="448"/>
      <c r="Q99" s="448"/>
      <c r="R99" s="448"/>
      <c r="S99" s="448"/>
      <c r="T99" s="448"/>
      <c r="U99" s="448"/>
      <c r="V99" s="448"/>
      <c r="W99" s="448"/>
      <c r="X99" s="448"/>
      <c r="Y99" s="448"/>
      <c r="Z99" s="448"/>
      <c r="AA99" s="448"/>
      <c r="AB99" s="448"/>
      <c r="AC99" s="448"/>
    </row>
    <row r="100" spans="1:29" ht="12.75">
      <c r="A100" s="448"/>
      <c r="B100" s="448"/>
      <c r="C100" s="448"/>
      <c r="D100" s="448"/>
      <c r="E100" s="448"/>
      <c r="F100" s="448"/>
      <c r="G100" s="448"/>
      <c r="H100" s="448"/>
      <c r="I100" s="448"/>
      <c r="J100" s="448"/>
      <c r="K100" s="448"/>
      <c r="L100" s="448"/>
      <c r="M100" s="448"/>
      <c r="N100" s="448"/>
      <c r="O100" s="448"/>
      <c r="P100" s="448"/>
      <c r="Q100" s="448"/>
      <c r="R100" s="448"/>
      <c r="S100" s="448"/>
      <c r="T100" s="448"/>
      <c r="U100" s="448"/>
      <c r="V100" s="448"/>
      <c r="W100" s="448"/>
      <c r="X100" s="448"/>
      <c r="Y100" s="448"/>
      <c r="Z100" s="448"/>
      <c r="AA100" s="448"/>
      <c r="AB100" s="448"/>
      <c r="AC100" s="448"/>
    </row>
    <row r="101" spans="1:29" ht="12.75">
      <c r="A101" s="448"/>
      <c r="B101" s="448"/>
      <c r="C101" s="448"/>
      <c r="D101" s="448"/>
      <c r="E101" s="448"/>
      <c r="F101" s="448"/>
      <c r="G101" s="448"/>
      <c r="H101" s="448"/>
      <c r="I101" s="448"/>
      <c r="J101" s="448"/>
      <c r="K101" s="448"/>
      <c r="L101" s="448"/>
      <c r="M101" s="448"/>
      <c r="N101" s="448"/>
      <c r="O101" s="448"/>
      <c r="P101" s="448"/>
      <c r="Q101" s="448"/>
      <c r="R101" s="448"/>
      <c r="S101" s="448"/>
      <c r="T101" s="448"/>
      <c r="U101" s="448"/>
      <c r="V101" s="448"/>
      <c r="W101" s="448"/>
      <c r="X101" s="448"/>
      <c r="Y101" s="448"/>
      <c r="Z101" s="448"/>
      <c r="AA101" s="448"/>
      <c r="AB101" s="448"/>
      <c r="AC101" s="448"/>
    </row>
    <row r="102" spans="1:29" ht="12.75">
      <c r="A102" s="448"/>
      <c r="B102" s="448"/>
      <c r="C102" s="448"/>
      <c r="D102" s="448"/>
      <c r="E102" s="448"/>
      <c r="F102" s="448"/>
      <c r="G102" s="448"/>
      <c r="H102" s="448"/>
      <c r="I102" s="448"/>
      <c r="J102" s="448"/>
      <c r="K102" s="448"/>
      <c r="L102" s="448"/>
      <c r="M102" s="448"/>
      <c r="N102" s="448"/>
      <c r="O102" s="448"/>
      <c r="P102" s="448"/>
      <c r="Q102" s="448"/>
      <c r="R102" s="448"/>
      <c r="S102" s="448"/>
      <c r="T102" s="448"/>
      <c r="U102" s="448"/>
      <c r="V102" s="448"/>
      <c r="W102" s="448"/>
      <c r="X102" s="448"/>
      <c r="Y102" s="448"/>
      <c r="Z102" s="448"/>
      <c r="AA102" s="448"/>
      <c r="AB102" s="448"/>
      <c r="AC102" s="448"/>
    </row>
    <row r="103" spans="1:29" ht="12.75">
      <c r="A103" s="448"/>
      <c r="B103" s="448"/>
      <c r="C103" s="448"/>
      <c r="D103" s="448"/>
      <c r="E103" s="448"/>
      <c r="F103" s="448"/>
      <c r="G103" s="448"/>
      <c r="H103" s="448"/>
      <c r="I103" s="448"/>
      <c r="J103" s="448"/>
      <c r="K103" s="448"/>
      <c r="L103" s="448"/>
      <c r="M103" s="448"/>
      <c r="N103" s="448"/>
      <c r="O103" s="448"/>
      <c r="P103" s="448"/>
      <c r="Q103" s="448"/>
      <c r="R103" s="448"/>
      <c r="S103" s="448"/>
      <c r="T103" s="448"/>
      <c r="U103" s="448"/>
      <c r="V103" s="448"/>
      <c r="W103" s="448"/>
      <c r="X103" s="448"/>
      <c r="Y103" s="448"/>
      <c r="Z103" s="448"/>
      <c r="AA103" s="448"/>
      <c r="AB103" s="448"/>
      <c r="AC103" s="448"/>
    </row>
    <row r="104" spans="1:29" ht="12.75">
      <c r="A104" s="448"/>
      <c r="B104" s="448"/>
      <c r="C104" s="448"/>
      <c r="D104" s="448"/>
      <c r="E104" s="448"/>
      <c r="F104" s="448"/>
      <c r="G104" s="448"/>
      <c r="H104" s="448"/>
      <c r="I104" s="448"/>
      <c r="J104" s="448"/>
      <c r="K104" s="448"/>
      <c r="L104" s="448"/>
      <c r="M104" s="448"/>
      <c r="N104" s="448"/>
      <c r="O104" s="448"/>
      <c r="P104" s="448"/>
      <c r="Q104" s="448"/>
      <c r="R104" s="448"/>
      <c r="S104" s="448"/>
      <c r="T104" s="448"/>
      <c r="U104" s="448"/>
      <c r="V104" s="448"/>
      <c r="W104" s="448"/>
      <c r="X104" s="448"/>
      <c r="Y104" s="448"/>
      <c r="Z104" s="448"/>
      <c r="AA104" s="448"/>
      <c r="AB104" s="448"/>
      <c r="AC104" s="448"/>
    </row>
    <row r="105" spans="1:29" ht="12.75">
      <c r="A105" s="448"/>
      <c r="B105" s="448"/>
      <c r="C105" s="448"/>
      <c r="D105" s="448"/>
      <c r="E105" s="448"/>
      <c r="F105" s="448"/>
      <c r="G105" s="448"/>
      <c r="H105" s="448"/>
      <c r="I105" s="448"/>
      <c r="J105" s="448"/>
      <c r="K105" s="448"/>
      <c r="L105" s="448"/>
      <c r="M105" s="448"/>
      <c r="N105" s="448"/>
      <c r="O105" s="448"/>
      <c r="P105" s="448"/>
      <c r="Q105" s="448"/>
      <c r="R105" s="448"/>
      <c r="S105" s="448"/>
      <c r="T105" s="448"/>
      <c r="U105" s="448"/>
      <c r="V105" s="448"/>
      <c r="W105" s="448"/>
      <c r="X105" s="448"/>
      <c r="Y105" s="448"/>
      <c r="Z105" s="448"/>
      <c r="AA105" s="448"/>
      <c r="AB105" s="448"/>
      <c r="AC105" s="448"/>
    </row>
    <row r="106" spans="1:29" ht="12.75">
      <c r="A106" s="448"/>
      <c r="B106" s="448"/>
      <c r="C106" s="448"/>
      <c r="D106" s="448"/>
      <c r="E106" s="448"/>
      <c r="F106" s="448"/>
      <c r="G106" s="448"/>
      <c r="H106" s="448"/>
      <c r="I106" s="448"/>
      <c r="J106" s="448"/>
      <c r="K106" s="448"/>
      <c r="L106" s="448"/>
      <c r="M106" s="448"/>
      <c r="N106" s="448"/>
      <c r="O106" s="448"/>
      <c r="P106" s="448"/>
      <c r="Q106" s="448"/>
      <c r="R106" s="448"/>
      <c r="S106" s="448"/>
      <c r="T106" s="448"/>
      <c r="U106" s="448"/>
      <c r="V106" s="448"/>
      <c r="W106" s="448"/>
      <c r="X106" s="448"/>
      <c r="Y106" s="448"/>
      <c r="Z106" s="448"/>
      <c r="AA106" s="448"/>
      <c r="AB106" s="448"/>
      <c r="AC106" s="448"/>
    </row>
    <row r="107" spans="1:29" ht="12.75">
      <c r="A107" s="448"/>
      <c r="B107" s="448"/>
      <c r="C107" s="448"/>
      <c r="D107" s="448"/>
      <c r="E107" s="448"/>
      <c r="F107" s="448"/>
      <c r="G107" s="448"/>
      <c r="H107" s="448"/>
      <c r="I107" s="448"/>
      <c r="J107" s="448"/>
      <c r="K107" s="448"/>
      <c r="L107" s="448"/>
      <c r="M107" s="448"/>
      <c r="N107" s="448"/>
      <c r="O107" s="448"/>
      <c r="P107" s="448"/>
      <c r="Q107" s="448"/>
      <c r="R107" s="448"/>
      <c r="S107" s="448"/>
      <c r="T107" s="448"/>
      <c r="U107" s="448"/>
      <c r="V107" s="448"/>
      <c r="W107" s="448"/>
      <c r="X107" s="448"/>
      <c r="Y107" s="448"/>
      <c r="Z107" s="448"/>
      <c r="AA107" s="448"/>
      <c r="AB107" s="448"/>
      <c r="AC107" s="448"/>
    </row>
    <row r="108" spans="1:29" ht="12.75">
      <c r="A108" s="448"/>
      <c r="B108" s="448"/>
      <c r="C108" s="448"/>
      <c r="D108" s="448"/>
      <c r="E108" s="448"/>
      <c r="F108" s="448"/>
      <c r="G108" s="448"/>
      <c r="H108" s="448"/>
      <c r="I108" s="448"/>
      <c r="J108" s="448"/>
      <c r="K108" s="448"/>
      <c r="L108" s="448"/>
      <c r="M108" s="448"/>
      <c r="N108" s="448"/>
      <c r="O108" s="448"/>
      <c r="P108" s="448"/>
      <c r="Q108" s="448"/>
      <c r="R108" s="448"/>
      <c r="S108" s="448"/>
      <c r="T108" s="448"/>
      <c r="U108" s="448"/>
      <c r="V108" s="448"/>
      <c r="W108" s="448"/>
      <c r="X108" s="448"/>
      <c r="Y108" s="448"/>
      <c r="Z108" s="448"/>
      <c r="AA108" s="448"/>
      <c r="AB108" s="448"/>
      <c r="AC108" s="448"/>
    </row>
    <row r="109" spans="1:29" ht="12.75">
      <c r="A109" s="448"/>
      <c r="B109" s="448"/>
      <c r="C109" s="448"/>
      <c r="D109" s="448"/>
      <c r="E109" s="448"/>
      <c r="F109" s="448"/>
      <c r="G109" s="448"/>
      <c r="H109" s="448"/>
      <c r="I109" s="448"/>
      <c r="J109" s="448"/>
      <c r="K109" s="448"/>
      <c r="L109" s="448"/>
      <c r="M109" s="448"/>
      <c r="N109" s="448"/>
      <c r="O109" s="448"/>
      <c r="P109" s="448"/>
      <c r="Q109" s="448"/>
      <c r="R109" s="448"/>
      <c r="S109" s="448"/>
      <c r="T109" s="448"/>
      <c r="U109" s="448"/>
      <c r="V109" s="448"/>
      <c r="W109" s="448"/>
      <c r="X109" s="448"/>
      <c r="Y109" s="448"/>
      <c r="Z109" s="448"/>
      <c r="AA109" s="448"/>
      <c r="AB109" s="448"/>
      <c r="AC109" s="448"/>
    </row>
    <row r="110" spans="1:29" ht="12.75">
      <c r="A110" s="448"/>
      <c r="B110" s="448"/>
      <c r="C110" s="448"/>
      <c r="D110" s="448"/>
      <c r="E110" s="448"/>
      <c r="F110" s="448"/>
      <c r="G110" s="448"/>
      <c r="H110" s="448"/>
      <c r="I110" s="448"/>
      <c r="J110" s="448"/>
      <c r="K110" s="448"/>
      <c r="L110" s="448"/>
      <c r="M110" s="448"/>
      <c r="N110" s="448"/>
      <c r="O110" s="448"/>
      <c r="P110" s="448"/>
      <c r="Q110" s="448"/>
      <c r="R110" s="448"/>
      <c r="S110" s="448"/>
      <c r="T110" s="448"/>
      <c r="U110" s="448"/>
      <c r="V110" s="448"/>
      <c r="W110" s="448"/>
      <c r="X110" s="448"/>
      <c r="Y110" s="448"/>
      <c r="Z110" s="448"/>
      <c r="AA110" s="448"/>
      <c r="AB110" s="448"/>
      <c r="AC110" s="448"/>
    </row>
    <row r="111" spans="1:29" ht="12.75">
      <c r="A111" s="448"/>
      <c r="B111" s="448"/>
      <c r="C111" s="448"/>
      <c r="D111" s="448"/>
      <c r="E111" s="448"/>
      <c r="F111" s="448"/>
      <c r="G111" s="448"/>
      <c r="H111" s="448"/>
      <c r="I111" s="448"/>
      <c r="J111" s="448"/>
      <c r="K111" s="448"/>
      <c r="L111" s="448"/>
      <c r="M111" s="448"/>
      <c r="N111" s="448"/>
      <c r="O111" s="448"/>
      <c r="P111" s="448"/>
      <c r="Q111" s="448"/>
      <c r="R111" s="448"/>
      <c r="S111" s="448"/>
      <c r="T111" s="448"/>
      <c r="U111" s="448"/>
      <c r="V111" s="448"/>
      <c r="W111" s="448"/>
      <c r="X111" s="448"/>
      <c r="Y111" s="448"/>
      <c r="Z111" s="448"/>
      <c r="AA111" s="448"/>
      <c r="AB111" s="448"/>
      <c r="AC111" s="448"/>
    </row>
    <row r="112" spans="1:29" ht="12.75">
      <c r="A112" s="448"/>
      <c r="B112" s="448"/>
      <c r="C112" s="448"/>
      <c r="D112" s="448"/>
      <c r="E112" s="448"/>
      <c r="F112" s="448"/>
      <c r="G112" s="448"/>
      <c r="H112" s="448"/>
      <c r="I112" s="448"/>
      <c r="J112" s="448"/>
      <c r="K112" s="448"/>
      <c r="L112" s="448"/>
      <c r="M112" s="448"/>
      <c r="N112" s="448"/>
      <c r="O112" s="448"/>
      <c r="P112" s="448"/>
      <c r="Q112" s="448"/>
      <c r="R112" s="448"/>
      <c r="S112" s="448"/>
      <c r="T112" s="448"/>
      <c r="U112" s="448"/>
      <c r="V112" s="448"/>
      <c r="W112" s="448"/>
      <c r="X112" s="448"/>
      <c r="Y112" s="448"/>
      <c r="Z112" s="448"/>
      <c r="AA112" s="448"/>
      <c r="AB112" s="448"/>
      <c r="AC112" s="448"/>
    </row>
    <row r="113" spans="1:29" ht="12.75">
      <c r="A113" s="448"/>
      <c r="B113" s="448"/>
      <c r="C113" s="448"/>
      <c r="D113" s="448"/>
      <c r="E113" s="448"/>
      <c r="F113" s="448"/>
      <c r="G113" s="448"/>
      <c r="H113" s="448"/>
      <c r="I113" s="448"/>
      <c r="J113" s="448"/>
      <c r="K113" s="448"/>
      <c r="L113" s="448"/>
      <c r="M113" s="448"/>
      <c r="N113" s="448"/>
      <c r="O113" s="448"/>
      <c r="P113" s="448"/>
      <c r="Q113" s="448"/>
      <c r="R113" s="448"/>
      <c r="S113" s="448"/>
      <c r="T113" s="448"/>
      <c r="U113" s="448"/>
      <c r="V113" s="448"/>
      <c r="W113" s="448"/>
      <c r="X113" s="448"/>
      <c r="Y113" s="448"/>
      <c r="Z113" s="448"/>
      <c r="AA113" s="448"/>
      <c r="AB113" s="448"/>
      <c r="AC113" s="448"/>
    </row>
    <row r="114" spans="1:29" ht="12.75">
      <c r="A114" s="448"/>
      <c r="B114" s="448"/>
      <c r="C114" s="448"/>
      <c r="D114" s="448"/>
      <c r="E114" s="448"/>
      <c r="F114" s="448"/>
      <c r="G114" s="448"/>
      <c r="H114" s="448"/>
      <c r="I114" s="448"/>
      <c r="J114" s="448"/>
      <c r="K114" s="448"/>
      <c r="L114" s="448"/>
      <c r="M114" s="448"/>
      <c r="N114" s="448"/>
      <c r="O114" s="448"/>
      <c r="P114" s="448"/>
      <c r="Q114" s="448"/>
      <c r="R114" s="448"/>
      <c r="S114" s="448"/>
      <c r="T114" s="448"/>
      <c r="U114" s="448"/>
      <c r="V114" s="448"/>
      <c r="W114" s="448"/>
      <c r="X114" s="448"/>
      <c r="Y114" s="448"/>
      <c r="Z114" s="448"/>
      <c r="AA114" s="448"/>
      <c r="AB114" s="448"/>
      <c r="AC114" s="448"/>
    </row>
    <row r="115" spans="1:29" ht="12.75">
      <c r="A115" s="448"/>
      <c r="B115" s="448"/>
      <c r="C115" s="448"/>
      <c r="D115" s="448"/>
      <c r="E115" s="448"/>
      <c r="F115" s="448"/>
      <c r="G115" s="448"/>
      <c r="H115" s="448"/>
      <c r="I115" s="448"/>
      <c r="J115" s="448"/>
      <c r="K115" s="448"/>
      <c r="L115" s="448"/>
      <c r="M115" s="448"/>
      <c r="N115" s="448"/>
      <c r="O115" s="448"/>
      <c r="P115" s="448"/>
      <c r="Q115" s="448"/>
      <c r="R115" s="448"/>
      <c r="S115" s="448"/>
      <c r="T115" s="448"/>
      <c r="U115" s="448"/>
      <c r="V115" s="448"/>
      <c r="W115" s="448"/>
      <c r="X115" s="448"/>
      <c r="Y115" s="448"/>
      <c r="Z115" s="448"/>
      <c r="AA115" s="448"/>
      <c r="AB115" s="448"/>
      <c r="AC115" s="448"/>
    </row>
    <row r="116" spans="1:29" ht="12.75">
      <c r="A116" s="448"/>
      <c r="B116" s="448"/>
      <c r="C116" s="448"/>
      <c r="D116" s="448"/>
      <c r="E116" s="448"/>
      <c r="F116" s="448"/>
      <c r="G116" s="448"/>
      <c r="H116" s="448"/>
      <c r="I116" s="448"/>
      <c r="J116" s="448"/>
      <c r="K116" s="448"/>
      <c r="L116" s="448"/>
      <c r="M116" s="448"/>
      <c r="N116" s="448"/>
      <c r="O116" s="448"/>
      <c r="P116" s="448"/>
      <c r="Q116" s="448"/>
      <c r="R116" s="448"/>
      <c r="S116" s="448"/>
      <c r="T116" s="448"/>
      <c r="U116" s="448"/>
      <c r="V116" s="448"/>
      <c r="W116" s="448"/>
      <c r="X116" s="448"/>
      <c r="Y116" s="448"/>
      <c r="Z116" s="448"/>
      <c r="AA116" s="448"/>
      <c r="AB116" s="448"/>
      <c r="AC116" s="448"/>
    </row>
    <row r="117" spans="1:29" ht="12.75">
      <c r="A117" s="448"/>
      <c r="B117" s="448"/>
      <c r="C117" s="448"/>
      <c r="D117" s="448"/>
      <c r="E117" s="448"/>
      <c r="F117" s="448"/>
      <c r="G117" s="448"/>
      <c r="H117" s="448"/>
      <c r="I117" s="448"/>
      <c r="J117" s="448"/>
      <c r="K117" s="448"/>
      <c r="L117" s="448"/>
      <c r="M117" s="448"/>
      <c r="N117" s="448"/>
      <c r="O117" s="448"/>
      <c r="P117" s="448"/>
      <c r="Q117" s="448"/>
      <c r="R117" s="448"/>
      <c r="S117" s="448"/>
      <c r="T117" s="448"/>
      <c r="U117" s="448"/>
      <c r="V117" s="448"/>
      <c r="W117" s="448"/>
      <c r="X117" s="448"/>
      <c r="Y117" s="448"/>
      <c r="Z117" s="448"/>
      <c r="AA117" s="448"/>
      <c r="AB117" s="448"/>
      <c r="AC117" s="448"/>
    </row>
    <row r="118" spans="1:29" ht="12.75">
      <c r="A118" s="448"/>
      <c r="B118" s="448"/>
      <c r="C118" s="448"/>
      <c r="D118" s="448"/>
      <c r="E118" s="448"/>
      <c r="F118" s="448"/>
      <c r="G118" s="448"/>
      <c r="H118" s="448"/>
      <c r="I118" s="448"/>
      <c r="J118" s="448"/>
      <c r="K118" s="448"/>
      <c r="L118" s="448"/>
      <c r="M118" s="448"/>
      <c r="N118" s="448"/>
      <c r="O118" s="448"/>
      <c r="P118" s="448"/>
      <c r="Q118" s="448"/>
      <c r="R118" s="448"/>
      <c r="S118" s="448"/>
      <c r="T118" s="448"/>
      <c r="U118" s="448"/>
      <c r="V118" s="448"/>
      <c r="W118" s="448"/>
      <c r="X118" s="448"/>
      <c r="Y118" s="448"/>
      <c r="Z118" s="448"/>
      <c r="AA118" s="448"/>
      <c r="AB118" s="448"/>
      <c r="AC118" s="448"/>
    </row>
    <row r="119" spans="1:29" ht="12.75">
      <c r="A119" s="448"/>
      <c r="B119" s="448"/>
      <c r="C119" s="448"/>
      <c r="D119" s="448"/>
      <c r="E119" s="448"/>
      <c r="F119" s="448"/>
      <c r="G119" s="448"/>
      <c r="H119" s="448"/>
      <c r="I119" s="448"/>
      <c r="J119" s="448"/>
      <c r="K119" s="448"/>
      <c r="L119" s="448"/>
      <c r="M119" s="448"/>
      <c r="N119" s="448"/>
      <c r="O119" s="448"/>
      <c r="P119" s="448"/>
      <c r="Q119" s="448"/>
      <c r="R119" s="448"/>
      <c r="S119" s="448"/>
      <c r="T119" s="448"/>
      <c r="U119" s="448"/>
      <c r="V119" s="448"/>
      <c r="W119" s="448"/>
      <c r="X119" s="448"/>
      <c r="Y119" s="448"/>
      <c r="Z119" s="448"/>
      <c r="AA119" s="448"/>
      <c r="AB119" s="448"/>
      <c r="AC119" s="448"/>
    </row>
    <row r="120" spans="1:29" ht="12.75">
      <c r="A120" s="448"/>
      <c r="B120" s="448"/>
      <c r="C120" s="448"/>
      <c r="D120" s="448"/>
      <c r="E120" s="448"/>
      <c r="F120" s="448"/>
      <c r="G120" s="448"/>
      <c r="H120" s="448"/>
      <c r="I120" s="448"/>
      <c r="J120" s="448"/>
      <c r="K120" s="448"/>
      <c r="L120" s="448"/>
      <c r="M120" s="448"/>
      <c r="N120" s="448"/>
      <c r="O120" s="448"/>
      <c r="P120" s="448"/>
      <c r="Q120" s="448"/>
      <c r="R120" s="448"/>
      <c r="S120" s="448"/>
      <c r="T120" s="448"/>
      <c r="U120" s="448"/>
      <c r="V120" s="448"/>
      <c r="W120" s="448"/>
      <c r="X120" s="448"/>
      <c r="Y120" s="448"/>
      <c r="Z120" s="448"/>
      <c r="AA120" s="448"/>
      <c r="AB120" s="448"/>
      <c r="AC120" s="448"/>
    </row>
    <row r="121" spans="1:29" ht="12.75">
      <c r="A121" s="448"/>
      <c r="B121" s="448"/>
      <c r="C121" s="448"/>
      <c r="D121" s="448"/>
      <c r="E121" s="448"/>
      <c r="F121" s="448"/>
      <c r="G121" s="448"/>
      <c r="H121" s="448"/>
      <c r="I121" s="448"/>
      <c r="J121" s="448"/>
      <c r="K121" s="448"/>
      <c r="L121" s="448"/>
      <c r="M121" s="448"/>
      <c r="N121" s="448"/>
      <c r="O121" s="448"/>
      <c r="P121" s="448"/>
      <c r="Q121" s="448"/>
      <c r="R121" s="448"/>
      <c r="S121" s="448"/>
      <c r="T121" s="448"/>
      <c r="U121" s="448"/>
      <c r="V121" s="448"/>
      <c r="W121" s="448"/>
      <c r="X121" s="448"/>
      <c r="Y121" s="448"/>
      <c r="Z121" s="448"/>
      <c r="AA121" s="448"/>
      <c r="AB121" s="448"/>
      <c r="AC121" s="448"/>
    </row>
    <row r="122" spans="1:29" ht="12.75">
      <c r="A122" s="448"/>
      <c r="B122" s="448"/>
      <c r="C122" s="448"/>
      <c r="D122" s="448"/>
      <c r="E122" s="448"/>
      <c r="F122" s="448"/>
      <c r="G122" s="448"/>
      <c r="H122" s="448"/>
      <c r="I122" s="448"/>
      <c r="J122" s="448"/>
      <c r="K122" s="448"/>
      <c r="L122" s="448"/>
      <c r="M122" s="448"/>
      <c r="N122" s="448"/>
      <c r="O122" s="448"/>
      <c r="P122" s="448"/>
      <c r="Q122" s="448"/>
      <c r="R122" s="448"/>
      <c r="S122" s="448"/>
      <c r="T122" s="448"/>
      <c r="U122" s="448"/>
      <c r="V122" s="448"/>
      <c r="W122" s="448"/>
      <c r="X122" s="448"/>
      <c r="Y122" s="448"/>
      <c r="Z122" s="448"/>
      <c r="AA122" s="448"/>
      <c r="AB122" s="448"/>
      <c r="AC122" s="448"/>
    </row>
    <row r="123" spans="1:29" ht="12.75">
      <c r="A123" s="448"/>
      <c r="B123" s="448"/>
      <c r="C123" s="448"/>
      <c r="D123" s="448"/>
      <c r="E123" s="448"/>
      <c r="F123" s="448"/>
      <c r="G123" s="448"/>
      <c r="H123" s="448"/>
      <c r="I123" s="448"/>
      <c r="J123" s="448"/>
      <c r="K123" s="448"/>
      <c r="L123" s="448"/>
      <c r="M123" s="448"/>
      <c r="N123" s="448"/>
      <c r="O123" s="448"/>
      <c r="P123" s="448"/>
      <c r="Q123" s="448"/>
      <c r="R123" s="448"/>
      <c r="S123" s="448"/>
      <c r="T123" s="448"/>
      <c r="U123" s="448"/>
      <c r="V123" s="448"/>
      <c r="W123" s="448"/>
      <c r="X123" s="448"/>
      <c r="Y123" s="448"/>
      <c r="Z123" s="448"/>
      <c r="AA123" s="448"/>
      <c r="AB123" s="448"/>
      <c r="AC123" s="448"/>
    </row>
    <row r="124" spans="1:29" ht="12.75">
      <c r="A124" s="448"/>
      <c r="B124" s="448"/>
      <c r="C124" s="448"/>
      <c r="D124" s="448"/>
      <c r="E124" s="448"/>
      <c r="F124" s="448"/>
      <c r="G124" s="448"/>
      <c r="H124" s="448"/>
      <c r="I124" s="448"/>
      <c r="J124" s="448"/>
      <c r="K124" s="448"/>
      <c r="L124" s="448"/>
      <c r="M124" s="448"/>
      <c r="N124" s="448"/>
      <c r="O124" s="448"/>
      <c r="P124" s="448"/>
      <c r="Q124" s="448"/>
      <c r="R124" s="448"/>
      <c r="S124" s="448"/>
      <c r="T124" s="448"/>
      <c r="U124" s="448"/>
      <c r="V124" s="448"/>
      <c r="W124" s="448"/>
      <c r="X124" s="448"/>
      <c r="Y124" s="448"/>
      <c r="Z124" s="448"/>
      <c r="AA124" s="448"/>
      <c r="AB124" s="448"/>
      <c r="AC124" s="448"/>
    </row>
    <row r="125" spans="1:29" ht="12.75">
      <c r="A125" s="448"/>
      <c r="B125" s="448"/>
      <c r="C125" s="448"/>
      <c r="D125" s="448"/>
      <c r="E125" s="448"/>
      <c r="F125" s="448"/>
      <c r="G125" s="448"/>
      <c r="H125" s="448"/>
      <c r="I125" s="448"/>
      <c r="J125" s="448"/>
      <c r="K125" s="448"/>
      <c r="L125" s="448"/>
      <c r="M125" s="448"/>
      <c r="N125" s="448"/>
      <c r="O125" s="448"/>
      <c r="P125" s="448"/>
      <c r="Q125" s="448"/>
      <c r="R125" s="448"/>
      <c r="S125" s="448"/>
      <c r="T125" s="448"/>
      <c r="U125" s="448"/>
      <c r="V125" s="448"/>
      <c r="W125" s="448"/>
      <c r="X125" s="448"/>
      <c r="Y125" s="448"/>
      <c r="Z125" s="448"/>
      <c r="AA125" s="448"/>
      <c r="AB125" s="448"/>
      <c r="AC125" s="448"/>
    </row>
    <row r="126" spans="1:29" ht="12.75">
      <c r="A126" s="448"/>
      <c r="B126" s="448"/>
      <c r="C126" s="448"/>
      <c r="D126" s="448"/>
      <c r="E126" s="448"/>
      <c r="F126" s="448"/>
      <c r="G126" s="448"/>
      <c r="H126" s="448"/>
      <c r="I126" s="448"/>
      <c r="J126" s="448"/>
      <c r="K126" s="448"/>
      <c r="L126" s="448"/>
      <c r="M126" s="448"/>
      <c r="N126" s="448"/>
      <c r="O126" s="448"/>
      <c r="P126" s="448"/>
      <c r="Q126" s="448"/>
      <c r="R126" s="448"/>
      <c r="S126" s="448"/>
      <c r="T126" s="448"/>
      <c r="U126" s="448"/>
      <c r="V126" s="448"/>
      <c r="W126" s="448"/>
      <c r="X126" s="448"/>
      <c r="Y126" s="448"/>
      <c r="Z126" s="448"/>
      <c r="AA126" s="448"/>
      <c r="AB126" s="448"/>
      <c r="AC126" s="448"/>
    </row>
    <row r="127" spans="1:29" ht="12.75">
      <c r="A127" s="448"/>
      <c r="B127" s="448"/>
      <c r="C127" s="448"/>
      <c r="D127" s="448"/>
      <c r="E127" s="448"/>
      <c r="F127" s="448"/>
      <c r="G127" s="448"/>
      <c r="H127" s="448"/>
      <c r="I127" s="448"/>
      <c r="J127" s="448"/>
      <c r="K127" s="448"/>
      <c r="L127" s="448"/>
      <c r="M127" s="448"/>
      <c r="N127" s="448"/>
      <c r="O127" s="448"/>
      <c r="P127" s="448"/>
      <c r="Q127" s="448"/>
      <c r="R127" s="448"/>
      <c r="S127" s="448"/>
      <c r="T127" s="448"/>
      <c r="U127" s="448"/>
      <c r="V127" s="448"/>
      <c r="W127" s="448"/>
      <c r="X127" s="448"/>
      <c r="Y127" s="448"/>
      <c r="Z127" s="448"/>
      <c r="AA127" s="448"/>
      <c r="AB127" s="448"/>
      <c r="AC127" s="448"/>
    </row>
    <row r="128" spans="1:29" ht="12.75">
      <c r="A128" s="448"/>
      <c r="B128" s="448"/>
      <c r="C128" s="448"/>
      <c r="D128" s="448"/>
      <c r="E128" s="448"/>
      <c r="F128" s="448"/>
      <c r="G128" s="448"/>
      <c r="H128" s="448"/>
      <c r="I128" s="448"/>
      <c r="J128" s="448"/>
      <c r="K128" s="448"/>
      <c r="L128" s="448"/>
      <c r="M128" s="448"/>
      <c r="N128" s="448"/>
      <c r="O128" s="448"/>
      <c r="P128" s="448"/>
      <c r="Q128" s="448"/>
      <c r="R128" s="448"/>
      <c r="S128" s="448"/>
      <c r="T128" s="448"/>
      <c r="U128" s="448"/>
      <c r="V128" s="448"/>
      <c r="W128" s="448"/>
      <c r="X128" s="448"/>
      <c r="Y128" s="448"/>
      <c r="Z128" s="448"/>
      <c r="AA128" s="448"/>
      <c r="AB128" s="448"/>
      <c r="AC128" s="448"/>
    </row>
    <row r="129" spans="1:29" ht="12.75">
      <c r="A129" s="448"/>
      <c r="B129" s="448"/>
      <c r="C129" s="448"/>
      <c r="D129" s="448"/>
      <c r="E129" s="448"/>
      <c r="F129" s="448"/>
      <c r="G129" s="448"/>
      <c r="H129" s="448"/>
      <c r="I129" s="448"/>
      <c r="J129" s="448"/>
      <c r="K129" s="448"/>
      <c r="L129" s="448"/>
      <c r="M129" s="448"/>
      <c r="N129" s="448"/>
      <c r="O129" s="448"/>
      <c r="P129" s="448"/>
      <c r="Q129" s="448"/>
      <c r="R129" s="448"/>
      <c r="S129" s="448"/>
      <c r="T129" s="448"/>
      <c r="U129" s="448"/>
      <c r="V129" s="448"/>
      <c r="W129" s="448"/>
      <c r="X129" s="448"/>
      <c r="Y129" s="448"/>
      <c r="Z129" s="448"/>
      <c r="AA129" s="448"/>
      <c r="AB129" s="448"/>
      <c r="AC129" s="448"/>
    </row>
    <row r="130" spans="1:29" ht="12.75">
      <c r="A130" s="448"/>
      <c r="B130" s="448"/>
      <c r="C130" s="448"/>
      <c r="D130" s="448"/>
      <c r="E130" s="448"/>
      <c r="F130" s="448"/>
      <c r="G130" s="448"/>
      <c r="H130" s="448"/>
      <c r="I130" s="448"/>
      <c r="J130" s="448"/>
      <c r="K130" s="448"/>
      <c r="L130" s="448"/>
      <c r="M130" s="448"/>
      <c r="N130" s="448"/>
      <c r="O130" s="448"/>
      <c r="P130" s="448"/>
      <c r="Q130" s="448"/>
      <c r="R130" s="448"/>
      <c r="S130" s="448"/>
      <c r="T130" s="448"/>
      <c r="U130" s="448"/>
      <c r="V130" s="448"/>
      <c r="W130" s="448"/>
      <c r="X130" s="448"/>
      <c r="Y130" s="448"/>
      <c r="Z130" s="448"/>
      <c r="AA130" s="448"/>
      <c r="AB130" s="448"/>
      <c r="AC130" s="448"/>
    </row>
    <row r="131" spans="1:29" ht="12.75">
      <c r="A131" s="448"/>
      <c r="B131" s="448"/>
      <c r="C131" s="448"/>
      <c r="D131" s="448"/>
      <c r="E131" s="448"/>
      <c r="F131" s="448"/>
      <c r="G131" s="448"/>
      <c r="H131" s="448"/>
      <c r="I131" s="448"/>
      <c r="J131" s="448"/>
      <c r="K131" s="448"/>
      <c r="L131" s="448"/>
      <c r="M131" s="448"/>
      <c r="N131" s="448"/>
      <c r="O131" s="448"/>
      <c r="P131" s="448"/>
      <c r="Q131" s="448"/>
      <c r="R131" s="448"/>
      <c r="S131" s="448"/>
      <c r="T131" s="448"/>
      <c r="U131" s="448"/>
      <c r="V131" s="448"/>
      <c r="W131" s="448"/>
      <c r="X131" s="448"/>
      <c r="Y131" s="448"/>
      <c r="Z131" s="448"/>
      <c r="AA131" s="448"/>
      <c r="AB131" s="448"/>
      <c r="AC131" s="448"/>
    </row>
  </sheetData>
  <sheetProtection/>
  <mergeCells count="1">
    <mergeCell ref="A1:B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view="pageBreakPreview" zoomScaleSheetLayoutView="100" zoomScalePageLayoutView="0" workbookViewId="0" topLeftCell="A1">
      <selection activeCell="F2" sqref="F2"/>
    </sheetView>
  </sheetViews>
  <sheetFormatPr defaultColWidth="9.140625" defaultRowHeight="12.75"/>
  <sheetData>
    <row r="1" spans="1:10" ht="12.75">
      <c r="A1" s="316" t="str">
        <f>'T.0.1'!B3</f>
        <v>Obj.1-2</v>
      </c>
      <c r="B1" s="63" t="str">
        <f>'T.0.1'!B7</f>
        <v>MAOBJ</v>
      </c>
      <c r="C1" s="64">
        <f>'T.0.1'!B6</f>
        <v>2007</v>
      </c>
      <c r="D1" s="126"/>
      <c r="E1" s="319"/>
      <c r="F1" s="319"/>
      <c r="G1" s="319"/>
      <c r="H1" s="319"/>
      <c r="I1" s="319"/>
      <c r="J1" s="319"/>
    </row>
    <row r="2" spans="1:9" ht="18">
      <c r="A2" s="230" t="s">
        <v>594</v>
      </c>
      <c r="B2" s="319"/>
      <c r="C2" s="319"/>
      <c r="D2" s="319"/>
      <c r="E2" s="319"/>
      <c r="F2" s="319"/>
      <c r="G2" s="319"/>
      <c r="H2" s="319"/>
      <c r="I2" s="319"/>
    </row>
    <row r="3" spans="1:9" ht="12.75">
      <c r="A3" s="319" t="s">
        <v>595</v>
      </c>
      <c r="B3" s="319"/>
      <c r="C3" s="319"/>
      <c r="D3" s="319"/>
      <c r="E3" s="319"/>
      <c r="F3" s="319"/>
      <c r="G3" s="319"/>
      <c r="H3" s="319"/>
      <c r="I3" s="319"/>
    </row>
    <row r="4" spans="1:9" ht="12.75">
      <c r="A4" s="319"/>
      <c r="B4" s="319"/>
      <c r="C4" s="319"/>
      <c r="D4" s="319"/>
      <c r="E4" s="319"/>
      <c r="F4" s="319"/>
      <c r="G4" s="319"/>
      <c r="H4" s="319"/>
      <c r="I4" s="319"/>
    </row>
    <row r="5" spans="1:13" ht="30.75" customHeight="1">
      <c r="A5" s="577" t="s">
        <v>598</v>
      </c>
      <c r="B5" s="578"/>
      <c r="C5" s="578"/>
      <c r="D5" s="578"/>
      <c r="E5" s="578"/>
      <c r="F5" s="578"/>
      <c r="G5" s="578"/>
      <c r="H5" s="578"/>
      <c r="I5" s="578"/>
      <c r="J5" s="578"/>
      <c r="K5" s="578"/>
      <c r="L5" s="578"/>
      <c r="M5" s="578"/>
    </row>
    <row r="6" spans="1:256" ht="25.5" customHeight="1">
      <c r="A6" s="577" t="s">
        <v>597</v>
      </c>
      <c r="B6" s="578"/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77"/>
      <c r="O6" s="578"/>
      <c r="P6" s="578"/>
      <c r="Q6" s="578"/>
      <c r="R6" s="578"/>
      <c r="S6" s="578"/>
      <c r="T6" s="578"/>
      <c r="U6" s="578"/>
      <c r="V6" s="578"/>
      <c r="W6" s="578"/>
      <c r="X6" s="578"/>
      <c r="Y6" s="578"/>
      <c r="Z6" s="578"/>
      <c r="AA6" s="577"/>
      <c r="AB6" s="578"/>
      <c r="AC6" s="578"/>
      <c r="AD6" s="578"/>
      <c r="AE6" s="578"/>
      <c r="AF6" s="578"/>
      <c r="AG6" s="578"/>
      <c r="AH6" s="578"/>
      <c r="AI6" s="578"/>
      <c r="AJ6" s="578"/>
      <c r="AK6" s="578"/>
      <c r="AL6" s="578"/>
      <c r="AM6" s="578"/>
      <c r="AN6" s="577"/>
      <c r="AO6" s="578"/>
      <c r="AP6" s="578"/>
      <c r="AQ6" s="578"/>
      <c r="AR6" s="578"/>
      <c r="AS6" s="578"/>
      <c r="AT6" s="578"/>
      <c r="AU6" s="578"/>
      <c r="AV6" s="578"/>
      <c r="AW6" s="578"/>
      <c r="AX6" s="578"/>
      <c r="AY6" s="578"/>
      <c r="AZ6" s="578"/>
      <c r="BA6" s="577"/>
      <c r="BB6" s="578"/>
      <c r="BC6" s="578"/>
      <c r="BD6" s="578"/>
      <c r="BE6" s="578"/>
      <c r="BF6" s="578"/>
      <c r="BG6" s="578"/>
      <c r="BH6" s="578"/>
      <c r="BI6" s="578"/>
      <c r="BJ6" s="578"/>
      <c r="BK6" s="578"/>
      <c r="BL6" s="578"/>
      <c r="BM6" s="578"/>
      <c r="BN6" s="577"/>
      <c r="BO6" s="578"/>
      <c r="BP6" s="578"/>
      <c r="BQ6" s="578"/>
      <c r="BR6" s="578"/>
      <c r="BS6" s="578"/>
      <c r="BT6" s="578"/>
      <c r="BU6" s="578"/>
      <c r="BV6" s="578"/>
      <c r="BW6" s="578"/>
      <c r="BX6" s="578"/>
      <c r="BY6" s="578"/>
      <c r="BZ6" s="578"/>
      <c r="CA6" s="577"/>
      <c r="CB6" s="578"/>
      <c r="CC6" s="578"/>
      <c r="CD6" s="578"/>
      <c r="CE6" s="578"/>
      <c r="CF6" s="578"/>
      <c r="CG6" s="578"/>
      <c r="CH6" s="578"/>
      <c r="CI6" s="578"/>
      <c r="CJ6" s="578"/>
      <c r="CK6" s="578"/>
      <c r="CL6" s="578"/>
      <c r="CM6" s="578"/>
      <c r="CN6" s="577"/>
      <c r="CO6" s="578"/>
      <c r="CP6" s="578"/>
      <c r="CQ6" s="578"/>
      <c r="CR6" s="578"/>
      <c r="CS6" s="578"/>
      <c r="CT6" s="578"/>
      <c r="CU6" s="578"/>
      <c r="CV6" s="578"/>
      <c r="CW6" s="578"/>
      <c r="CX6" s="578"/>
      <c r="CY6" s="578"/>
      <c r="CZ6" s="578"/>
      <c r="DA6" s="577"/>
      <c r="DB6" s="578"/>
      <c r="DC6" s="578"/>
      <c r="DD6" s="578"/>
      <c r="DE6" s="578"/>
      <c r="DF6" s="578"/>
      <c r="DG6" s="578"/>
      <c r="DH6" s="578"/>
      <c r="DI6" s="578"/>
      <c r="DJ6" s="578"/>
      <c r="DK6" s="578"/>
      <c r="DL6" s="578"/>
      <c r="DM6" s="578"/>
      <c r="DN6" s="577"/>
      <c r="DO6" s="578"/>
      <c r="DP6" s="578"/>
      <c r="DQ6" s="578"/>
      <c r="DR6" s="578"/>
      <c r="DS6" s="578"/>
      <c r="DT6" s="578"/>
      <c r="DU6" s="578"/>
      <c r="DV6" s="578"/>
      <c r="DW6" s="578"/>
      <c r="DX6" s="578"/>
      <c r="DY6" s="578"/>
      <c r="DZ6" s="578"/>
      <c r="EA6" s="577"/>
      <c r="EB6" s="578"/>
      <c r="EC6" s="578"/>
      <c r="ED6" s="578"/>
      <c r="EE6" s="578"/>
      <c r="EF6" s="578"/>
      <c r="EG6" s="578"/>
      <c r="EH6" s="578"/>
      <c r="EI6" s="578"/>
      <c r="EJ6" s="578"/>
      <c r="EK6" s="578"/>
      <c r="EL6" s="578"/>
      <c r="EM6" s="578"/>
      <c r="EN6" s="577"/>
      <c r="EO6" s="578"/>
      <c r="EP6" s="578"/>
      <c r="EQ6" s="578"/>
      <c r="ER6" s="578"/>
      <c r="ES6" s="578"/>
      <c r="ET6" s="578"/>
      <c r="EU6" s="578"/>
      <c r="EV6" s="578"/>
      <c r="EW6" s="578"/>
      <c r="EX6" s="578"/>
      <c r="EY6" s="578"/>
      <c r="EZ6" s="578"/>
      <c r="FA6" s="577"/>
      <c r="FB6" s="578"/>
      <c r="FC6" s="578"/>
      <c r="FD6" s="578"/>
      <c r="FE6" s="578"/>
      <c r="FF6" s="578"/>
      <c r="FG6" s="578"/>
      <c r="FH6" s="578"/>
      <c r="FI6" s="578"/>
      <c r="FJ6" s="578"/>
      <c r="FK6" s="578"/>
      <c r="FL6" s="578"/>
      <c r="FM6" s="578"/>
      <c r="FN6" s="577"/>
      <c r="FO6" s="578"/>
      <c r="FP6" s="578"/>
      <c r="FQ6" s="578"/>
      <c r="FR6" s="578"/>
      <c r="FS6" s="578"/>
      <c r="FT6" s="578"/>
      <c r="FU6" s="578"/>
      <c r="FV6" s="578"/>
      <c r="FW6" s="578"/>
      <c r="FX6" s="578"/>
      <c r="FY6" s="578"/>
      <c r="FZ6" s="578"/>
      <c r="GA6" s="577"/>
      <c r="GB6" s="578"/>
      <c r="GC6" s="578"/>
      <c r="GD6" s="578"/>
      <c r="GE6" s="578"/>
      <c r="GF6" s="578"/>
      <c r="GG6" s="578"/>
      <c r="GH6" s="578"/>
      <c r="GI6" s="578"/>
      <c r="GJ6" s="578"/>
      <c r="GK6" s="578"/>
      <c r="GL6" s="578"/>
      <c r="GM6" s="578"/>
      <c r="GN6" s="577"/>
      <c r="GO6" s="578"/>
      <c r="GP6" s="578"/>
      <c r="GQ6" s="578"/>
      <c r="GR6" s="578"/>
      <c r="GS6" s="578"/>
      <c r="GT6" s="578"/>
      <c r="GU6" s="578"/>
      <c r="GV6" s="578"/>
      <c r="GW6" s="578"/>
      <c r="GX6" s="578"/>
      <c r="GY6" s="578"/>
      <c r="GZ6" s="578"/>
      <c r="HA6" s="577"/>
      <c r="HB6" s="578"/>
      <c r="HC6" s="578"/>
      <c r="HD6" s="578"/>
      <c r="HE6" s="578"/>
      <c r="HF6" s="578"/>
      <c r="HG6" s="578"/>
      <c r="HH6" s="578"/>
      <c r="HI6" s="578"/>
      <c r="HJ6" s="578"/>
      <c r="HK6" s="578"/>
      <c r="HL6" s="578"/>
      <c r="HM6" s="578"/>
      <c r="HN6" s="577"/>
      <c r="HO6" s="578"/>
      <c r="HP6" s="578"/>
      <c r="HQ6" s="578"/>
      <c r="HR6" s="578"/>
      <c r="HS6" s="578"/>
      <c r="HT6" s="578"/>
      <c r="HU6" s="578"/>
      <c r="HV6" s="578"/>
      <c r="HW6" s="578"/>
      <c r="HX6" s="578"/>
      <c r="HY6" s="578"/>
      <c r="HZ6" s="578"/>
      <c r="IA6" s="577"/>
      <c r="IB6" s="578"/>
      <c r="IC6" s="578"/>
      <c r="ID6" s="578"/>
      <c r="IE6" s="578"/>
      <c r="IF6" s="578"/>
      <c r="IG6" s="578"/>
      <c r="IH6" s="578"/>
      <c r="II6" s="578"/>
      <c r="IJ6" s="578"/>
      <c r="IK6" s="578"/>
      <c r="IL6" s="578"/>
      <c r="IM6" s="578"/>
      <c r="IN6" s="577"/>
      <c r="IO6" s="578"/>
      <c r="IP6" s="578"/>
      <c r="IQ6" s="578"/>
      <c r="IR6" s="578"/>
      <c r="IS6" s="578"/>
      <c r="IT6" s="578"/>
      <c r="IU6" s="578"/>
      <c r="IV6" s="578"/>
    </row>
    <row r="7" spans="1:256" ht="28.5" customHeight="1">
      <c r="A7" s="577" t="s">
        <v>599</v>
      </c>
      <c r="B7" s="578"/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7"/>
      <c r="O7" s="578"/>
      <c r="P7" s="578"/>
      <c r="Q7" s="578"/>
      <c r="R7" s="578"/>
      <c r="S7" s="578"/>
      <c r="T7" s="578"/>
      <c r="U7" s="578"/>
      <c r="V7" s="578"/>
      <c r="W7" s="578"/>
      <c r="X7" s="578"/>
      <c r="Y7" s="578"/>
      <c r="Z7" s="578"/>
      <c r="AA7" s="577"/>
      <c r="AB7" s="578"/>
      <c r="AC7" s="578"/>
      <c r="AD7" s="578"/>
      <c r="AE7" s="578"/>
      <c r="AF7" s="578"/>
      <c r="AG7" s="578"/>
      <c r="AH7" s="578"/>
      <c r="AI7" s="578"/>
      <c r="AJ7" s="578"/>
      <c r="AK7" s="578"/>
      <c r="AL7" s="578"/>
      <c r="AM7" s="578"/>
      <c r="AN7" s="577"/>
      <c r="AO7" s="578"/>
      <c r="AP7" s="578"/>
      <c r="AQ7" s="578"/>
      <c r="AR7" s="578"/>
      <c r="AS7" s="578"/>
      <c r="AT7" s="578"/>
      <c r="AU7" s="578"/>
      <c r="AV7" s="578"/>
      <c r="AW7" s="578"/>
      <c r="AX7" s="578"/>
      <c r="AY7" s="578"/>
      <c r="AZ7" s="578"/>
      <c r="BA7" s="577"/>
      <c r="BB7" s="578"/>
      <c r="BC7" s="578"/>
      <c r="BD7" s="578"/>
      <c r="BE7" s="578"/>
      <c r="BF7" s="578"/>
      <c r="BG7" s="578"/>
      <c r="BH7" s="578"/>
      <c r="BI7" s="578"/>
      <c r="BJ7" s="578"/>
      <c r="BK7" s="578"/>
      <c r="BL7" s="578"/>
      <c r="BM7" s="578"/>
      <c r="BN7" s="577"/>
      <c r="BO7" s="578"/>
      <c r="BP7" s="578"/>
      <c r="BQ7" s="578"/>
      <c r="BR7" s="578"/>
      <c r="BS7" s="578"/>
      <c r="BT7" s="578"/>
      <c r="BU7" s="578"/>
      <c r="BV7" s="578"/>
      <c r="BW7" s="578"/>
      <c r="BX7" s="578"/>
      <c r="BY7" s="578"/>
      <c r="BZ7" s="578"/>
      <c r="CA7" s="577"/>
      <c r="CB7" s="578"/>
      <c r="CC7" s="578"/>
      <c r="CD7" s="578"/>
      <c r="CE7" s="578"/>
      <c r="CF7" s="578"/>
      <c r="CG7" s="578"/>
      <c r="CH7" s="578"/>
      <c r="CI7" s="578"/>
      <c r="CJ7" s="578"/>
      <c r="CK7" s="578"/>
      <c r="CL7" s="578"/>
      <c r="CM7" s="578"/>
      <c r="CN7" s="577"/>
      <c r="CO7" s="578"/>
      <c r="CP7" s="578"/>
      <c r="CQ7" s="578"/>
      <c r="CR7" s="578"/>
      <c r="CS7" s="578"/>
      <c r="CT7" s="578"/>
      <c r="CU7" s="578"/>
      <c r="CV7" s="578"/>
      <c r="CW7" s="578"/>
      <c r="CX7" s="578"/>
      <c r="CY7" s="578"/>
      <c r="CZ7" s="578"/>
      <c r="DA7" s="577"/>
      <c r="DB7" s="578"/>
      <c r="DC7" s="578"/>
      <c r="DD7" s="578"/>
      <c r="DE7" s="578"/>
      <c r="DF7" s="578"/>
      <c r="DG7" s="578"/>
      <c r="DH7" s="578"/>
      <c r="DI7" s="578"/>
      <c r="DJ7" s="578"/>
      <c r="DK7" s="578"/>
      <c r="DL7" s="578"/>
      <c r="DM7" s="578"/>
      <c r="DN7" s="577"/>
      <c r="DO7" s="578"/>
      <c r="DP7" s="578"/>
      <c r="DQ7" s="578"/>
      <c r="DR7" s="578"/>
      <c r="DS7" s="578"/>
      <c r="DT7" s="578"/>
      <c r="DU7" s="578"/>
      <c r="DV7" s="578"/>
      <c r="DW7" s="578"/>
      <c r="DX7" s="578"/>
      <c r="DY7" s="578"/>
      <c r="DZ7" s="578"/>
      <c r="EA7" s="577"/>
      <c r="EB7" s="578"/>
      <c r="EC7" s="578"/>
      <c r="ED7" s="578"/>
      <c r="EE7" s="578"/>
      <c r="EF7" s="578"/>
      <c r="EG7" s="578"/>
      <c r="EH7" s="578"/>
      <c r="EI7" s="578"/>
      <c r="EJ7" s="578"/>
      <c r="EK7" s="578"/>
      <c r="EL7" s="578"/>
      <c r="EM7" s="578"/>
      <c r="EN7" s="577"/>
      <c r="EO7" s="578"/>
      <c r="EP7" s="578"/>
      <c r="EQ7" s="578"/>
      <c r="ER7" s="578"/>
      <c r="ES7" s="578"/>
      <c r="ET7" s="578"/>
      <c r="EU7" s="578"/>
      <c r="EV7" s="578"/>
      <c r="EW7" s="578"/>
      <c r="EX7" s="578"/>
      <c r="EY7" s="578"/>
      <c r="EZ7" s="578"/>
      <c r="FA7" s="577"/>
      <c r="FB7" s="578"/>
      <c r="FC7" s="578"/>
      <c r="FD7" s="578"/>
      <c r="FE7" s="578"/>
      <c r="FF7" s="578"/>
      <c r="FG7" s="578"/>
      <c r="FH7" s="578"/>
      <c r="FI7" s="578"/>
      <c r="FJ7" s="578"/>
      <c r="FK7" s="578"/>
      <c r="FL7" s="578"/>
      <c r="FM7" s="578"/>
      <c r="FN7" s="577"/>
      <c r="FO7" s="578"/>
      <c r="FP7" s="578"/>
      <c r="FQ7" s="578"/>
      <c r="FR7" s="578"/>
      <c r="FS7" s="578"/>
      <c r="FT7" s="578"/>
      <c r="FU7" s="578"/>
      <c r="FV7" s="578"/>
      <c r="FW7" s="578"/>
      <c r="FX7" s="578"/>
      <c r="FY7" s="578"/>
      <c r="FZ7" s="578"/>
      <c r="GA7" s="577"/>
      <c r="GB7" s="578"/>
      <c r="GC7" s="578"/>
      <c r="GD7" s="578"/>
      <c r="GE7" s="578"/>
      <c r="GF7" s="578"/>
      <c r="GG7" s="578"/>
      <c r="GH7" s="578"/>
      <c r="GI7" s="578"/>
      <c r="GJ7" s="578"/>
      <c r="GK7" s="578"/>
      <c r="GL7" s="578"/>
      <c r="GM7" s="578"/>
      <c r="GN7" s="577"/>
      <c r="GO7" s="578"/>
      <c r="GP7" s="578"/>
      <c r="GQ7" s="578"/>
      <c r="GR7" s="578"/>
      <c r="GS7" s="578"/>
      <c r="GT7" s="578"/>
      <c r="GU7" s="578"/>
      <c r="GV7" s="578"/>
      <c r="GW7" s="578"/>
      <c r="GX7" s="578"/>
      <c r="GY7" s="578"/>
      <c r="GZ7" s="578"/>
      <c r="HA7" s="577"/>
      <c r="HB7" s="578"/>
      <c r="HC7" s="578"/>
      <c r="HD7" s="578"/>
      <c r="HE7" s="578"/>
      <c r="HF7" s="578"/>
      <c r="HG7" s="578"/>
      <c r="HH7" s="578"/>
      <c r="HI7" s="578"/>
      <c r="HJ7" s="578"/>
      <c r="HK7" s="578"/>
      <c r="HL7" s="578"/>
      <c r="HM7" s="578"/>
      <c r="HN7" s="577"/>
      <c r="HO7" s="578"/>
      <c r="HP7" s="578"/>
      <c r="HQ7" s="578"/>
      <c r="HR7" s="578"/>
      <c r="HS7" s="578"/>
      <c r="HT7" s="578"/>
      <c r="HU7" s="578"/>
      <c r="HV7" s="578"/>
      <c r="HW7" s="578"/>
      <c r="HX7" s="578"/>
      <c r="HY7" s="578"/>
      <c r="HZ7" s="578"/>
      <c r="IA7" s="577"/>
      <c r="IB7" s="578"/>
      <c r="IC7" s="578"/>
      <c r="ID7" s="578"/>
      <c r="IE7" s="578"/>
      <c r="IF7" s="578"/>
      <c r="IG7" s="578"/>
      <c r="IH7" s="578"/>
      <c r="II7" s="578"/>
      <c r="IJ7" s="578"/>
      <c r="IK7" s="578"/>
      <c r="IL7" s="578"/>
      <c r="IM7" s="578"/>
      <c r="IN7" s="577"/>
      <c r="IO7" s="578"/>
      <c r="IP7" s="578"/>
      <c r="IQ7" s="578"/>
      <c r="IR7" s="578"/>
      <c r="IS7" s="578"/>
      <c r="IT7" s="578"/>
      <c r="IU7" s="578"/>
      <c r="IV7" s="578"/>
    </row>
    <row r="8" spans="1:256" ht="27" customHeight="1">
      <c r="A8" s="577" t="s">
        <v>600</v>
      </c>
      <c r="B8" s="578"/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7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7"/>
      <c r="AB8" s="578"/>
      <c r="AC8" s="578"/>
      <c r="AD8" s="578"/>
      <c r="AE8" s="578"/>
      <c r="AF8" s="578"/>
      <c r="AG8" s="578"/>
      <c r="AH8" s="578"/>
      <c r="AI8" s="578"/>
      <c r="AJ8" s="578"/>
      <c r="AK8" s="578"/>
      <c r="AL8" s="578"/>
      <c r="AM8" s="578"/>
      <c r="AN8" s="577"/>
      <c r="AO8" s="578"/>
      <c r="AP8" s="578"/>
      <c r="AQ8" s="578"/>
      <c r="AR8" s="578"/>
      <c r="AS8" s="578"/>
      <c r="AT8" s="578"/>
      <c r="AU8" s="578"/>
      <c r="AV8" s="578"/>
      <c r="AW8" s="578"/>
      <c r="AX8" s="578"/>
      <c r="AY8" s="578"/>
      <c r="AZ8" s="578"/>
      <c r="BA8" s="577"/>
      <c r="BB8" s="578"/>
      <c r="BC8" s="578"/>
      <c r="BD8" s="578"/>
      <c r="BE8" s="578"/>
      <c r="BF8" s="578"/>
      <c r="BG8" s="578"/>
      <c r="BH8" s="578"/>
      <c r="BI8" s="578"/>
      <c r="BJ8" s="578"/>
      <c r="BK8" s="578"/>
      <c r="BL8" s="578"/>
      <c r="BM8" s="578"/>
      <c r="BN8" s="577"/>
      <c r="BO8" s="578"/>
      <c r="BP8" s="578"/>
      <c r="BQ8" s="578"/>
      <c r="BR8" s="578"/>
      <c r="BS8" s="578"/>
      <c r="BT8" s="578"/>
      <c r="BU8" s="578"/>
      <c r="BV8" s="578"/>
      <c r="BW8" s="578"/>
      <c r="BX8" s="578"/>
      <c r="BY8" s="578"/>
      <c r="BZ8" s="578"/>
      <c r="CA8" s="577"/>
      <c r="CB8" s="578"/>
      <c r="CC8" s="578"/>
      <c r="CD8" s="578"/>
      <c r="CE8" s="578"/>
      <c r="CF8" s="578"/>
      <c r="CG8" s="578"/>
      <c r="CH8" s="578"/>
      <c r="CI8" s="578"/>
      <c r="CJ8" s="578"/>
      <c r="CK8" s="578"/>
      <c r="CL8" s="578"/>
      <c r="CM8" s="578"/>
      <c r="CN8" s="577"/>
      <c r="CO8" s="578"/>
      <c r="CP8" s="578"/>
      <c r="CQ8" s="578"/>
      <c r="CR8" s="578"/>
      <c r="CS8" s="578"/>
      <c r="CT8" s="578"/>
      <c r="CU8" s="578"/>
      <c r="CV8" s="578"/>
      <c r="CW8" s="578"/>
      <c r="CX8" s="578"/>
      <c r="CY8" s="578"/>
      <c r="CZ8" s="578"/>
      <c r="DA8" s="577"/>
      <c r="DB8" s="578"/>
      <c r="DC8" s="578"/>
      <c r="DD8" s="578"/>
      <c r="DE8" s="578"/>
      <c r="DF8" s="578"/>
      <c r="DG8" s="578"/>
      <c r="DH8" s="578"/>
      <c r="DI8" s="578"/>
      <c r="DJ8" s="578"/>
      <c r="DK8" s="578"/>
      <c r="DL8" s="578"/>
      <c r="DM8" s="578"/>
      <c r="DN8" s="577"/>
      <c r="DO8" s="578"/>
      <c r="DP8" s="578"/>
      <c r="DQ8" s="578"/>
      <c r="DR8" s="578"/>
      <c r="DS8" s="578"/>
      <c r="DT8" s="578"/>
      <c r="DU8" s="578"/>
      <c r="DV8" s="578"/>
      <c r="DW8" s="578"/>
      <c r="DX8" s="578"/>
      <c r="DY8" s="578"/>
      <c r="DZ8" s="578"/>
      <c r="EA8" s="577"/>
      <c r="EB8" s="578"/>
      <c r="EC8" s="578"/>
      <c r="ED8" s="578"/>
      <c r="EE8" s="578"/>
      <c r="EF8" s="578"/>
      <c r="EG8" s="578"/>
      <c r="EH8" s="578"/>
      <c r="EI8" s="578"/>
      <c r="EJ8" s="578"/>
      <c r="EK8" s="578"/>
      <c r="EL8" s="578"/>
      <c r="EM8" s="578"/>
      <c r="EN8" s="577"/>
      <c r="EO8" s="578"/>
      <c r="EP8" s="578"/>
      <c r="EQ8" s="578"/>
      <c r="ER8" s="578"/>
      <c r="ES8" s="578"/>
      <c r="ET8" s="578"/>
      <c r="EU8" s="578"/>
      <c r="EV8" s="578"/>
      <c r="EW8" s="578"/>
      <c r="EX8" s="578"/>
      <c r="EY8" s="578"/>
      <c r="EZ8" s="578"/>
      <c r="FA8" s="577"/>
      <c r="FB8" s="578"/>
      <c r="FC8" s="578"/>
      <c r="FD8" s="578"/>
      <c r="FE8" s="578"/>
      <c r="FF8" s="578"/>
      <c r="FG8" s="578"/>
      <c r="FH8" s="578"/>
      <c r="FI8" s="578"/>
      <c r="FJ8" s="578"/>
      <c r="FK8" s="578"/>
      <c r="FL8" s="578"/>
      <c r="FM8" s="578"/>
      <c r="FN8" s="577"/>
      <c r="FO8" s="578"/>
      <c r="FP8" s="578"/>
      <c r="FQ8" s="578"/>
      <c r="FR8" s="578"/>
      <c r="FS8" s="578"/>
      <c r="FT8" s="578"/>
      <c r="FU8" s="578"/>
      <c r="FV8" s="578"/>
      <c r="FW8" s="578"/>
      <c r="FX8" s="578"/>
      <c r="FY8" s="578"/>
      <c r="FZ8" s="578"/>
      <c r="GA8" s="577"/>
      <c r="GB8" s="578"/>
      <c r="GC8" s="578"/>
      <c r="GD8" s="578"/>
      <c r="GE8" s="578"/>
      <c r="GF8" s="578"/>
      <c r="GG8" s="578"/>
      <c r="GH8" s="578"/>
      <c r="GI8" s="578"/>
      <c r="GJ8" s="578"/>
      <c r="GK8" s="578"/>
      <c r="GL8" s="578"/>
      <c r="GM8" s="578"/>
      <c r="GN8" s="577"/>
      <c r="GO8" s="578"/>
      <c r="GP8" s="578"/>
      <c r="GQ8" s="578"/>
      <c r="GR8" s="578"/>
      <c r="GS8" s="578"/>
      <c r="GT8" s="578"/>
      <c r="GU8" s="578"/>
      <c r="GV8" s="578"/>
      <c r="GW8" s="578"/>
      <c r="GX8" s="578"/>
      <c r="GY8" s="578"/>
      <c r="GZ8" s="578"/>
      <c r="HA8" s="577"/>
      <c r="HB8" s="578"/>
      <c r="HC8" s="578"/>
      <c r="HD8" s="578"/>
      <c r="HE8" s="578"/>
      <c r="HF8" s="578"/>
      <c r="HG8" s="578"/>
      <c r="HH8" s="578"/>
      <c r="HI8" s="578"/>
      <c r="HJ8" s="578"/>
      <c r="HK8" s="578"/>
      <c r="HL8" s="578"/>
      <c r="HM8" s="578"/>
      <c r="HN8" s="577"/>
      <c r="HO8" s="578"/>
      <c r="HP8" s="578"/>
      <c r="HQ8" s="578"/>
      <c r="HR8" s="578"/>
      <c r="HS8" s="578"/>
      <c r="HT8" s="578"/>
      <c r="HU8" s="578"/>
      <c r="HV8" s="578"/>
      <c r="HW8" s="578"/>
      <c r="HX8" s="578"/>
      <c r="HY8" s="578"/>
      <c r="HZ8" s="578"/>
      <c r="IA8" s="577"/>
      <c r="IB8" s="578"/>
      <c r="IC8" s="578"/>
      <c r="ID8" s="578"/>
      <c r="IE8" s="578"/>
      <c r="IF8" s="578"/>
      <c r="IG8" s="578"/>
      <c r="IH8" s="578"/>
      <c r="II8" s="578"/>
      <c r="IJ8" s="578"/>
      <c r="IK8" s="578"/>
      <c r="IL8" s="578"/>
      <c r="IM8" s="578"/>
      <c r="IN8" s="577"/>
      <c r="IO8" s="578"/>
      <c r="IP8" s="578"/>
      <c r="IQ8" s="578"/>
      <c r="IR8" s="578"/>
      <c r="IS8" s="578"/>
      <c r="IT8" s="578"/>
      <c r="IU8" s="578"/>
      <c r="IV8" s="578"/>
    </row>
    <row r="9" spans="1:256" ht="12.75">
      <c r="A9" s="577"/>
      <c r="B9" s="578"/>
      <c r="C9" s="578"/>
      <c r="D9" s="578"/>
      <c r="E9" s="578"/>
      <c r="F9" s="578"/>
      <c r="G9" s="578"/>
      <c r="H9" s="578"/>
      <c r="I9" s="578"/>
      <c r="J9" s="578"/>
      <c r="K9" s="578"/>
      <c r="L9" s="578"/>
      <c r="M9" s="578"/>
      <c r="N9" s="577"/>
      <c r="O9" s="578"/>
      <c r="P9" s="578"/>
      <c r="Q9" s="578"/>
      <c r="R9" s="578"/>
      <c r="S9" s="578"/>
      <c r="T9" s="578"/>
      <c r="U9" s="578"/>
      <c r="V9" s="578"/>
      <c r="W9" s="578"/>
      <c r="X9" s="578"/>
      <c r="Y9" s="578"/>
      <c r="Z9" s="578"/>
      <c r="AA9" s="577"/>
      <c r="AB9" s="578"/>
      <c r="AC9" s="578"/>
      <c r="AD9" s="578"/>
      <c r="AE9" s="578"/>
      <c r="AF9" s="578"/>
      <c r="AG9" s="578"/>
      <c r="AH9" s="578"/>
      <c r="AI9" s="578"/>
      <c r="AJ9" s="578"/>
      <c r="AK9" s="578"/>
      <c r="AL9" s="578"/>
      <c r="AM9" s="578"/>
      <c r="AN9" s="577"/>
      <c r="AO9" s="578"/>
      <c r="AP9" s="578"/>
      <c r="AQ9" s="578"/>
      <c r="AR9" s="578"/>
      <c r="AS9" s="578"/>
      <c r="AT9" s="578"/>
      <c r="AU9" s="578"/>
      <c r="AV9" s="578"/>
      <c r="AW9" s="578"/>
      <c r="AX9" s="578"/>
      <c r="AY9" s="578"/>
      <c r="AZ9" s="578"/>
      <c r="BA9" s="577"/>
      <c r="BB9" s="578"/>
      <c r="BC9" s="578"/>
      <c r="BD9" s="578"/>
      <c r="BE9" s="578"/>
      <c r="BF9" s="578"/>
      <c r="BG9" s="578"/>
      <c r="BH9" s="578"/>
      <c r="BI9" s="578"/>
      <c r="BJ9" s="578"/>
      <c r="BK9" s="578"/>
      <c r="BL9" s="578"/>
      <c r="BM9" s="578"/>
      <c r="BN9" s="577"/>
      <c r="BO9" s="578"/>
      <c r="BP9" s="578"/>
      <c r="BQ9" s="578"/>
      <c r="BR9" s="578"/>
      <c r="BS9" s="578"/>
      <c r="BT9" s="578"/>
      <c r="BU9" s="578"/>
      <c r="BV9" s="578"/>
      <c r="BW9" s="578"/>
      <c r="BX9" s="578"/>
      <c r="BY9" s="578"/>
      <c r="BZ9" s="578"/>
      <c r="CA9" s="577"/>
      <c r="CB9" s="578"/>
      <c r="CC9" s="578"/>
      <c r="CD9" s="578"/>
      <c r="CE9" s="578"/>
      <c r="CF9" s="578"/>
      <c r="CG9" s="578"/>
      <c r="CH9" s="578"/>
      <c r="CI9" s="578"/>
      <c r="CJ9" s="578"/>
      <c r="CK9" s="578"/>
      <c r="CL9" s="578"/>
      <c r="CM9" s="578"/>
      <c r="CN9" s="577"/>
      <c r="CO9" s="578"/>
      <c r="CP9" s="578"/>
      <c r="CQ9" s="578"/>
      <c r="CR9" s="578"/>
      <c r="CS9" s="578"/>
      <c r="CT9" s="578"/>
      <c r="CU9" s="578"/>
      <c r="CV9" s="578"/>
      <c r="CW9" s="578"/>
      <c r="CX9" s="578"/>
      <c r="CY9" s="578"/>
      <c r="CZ9" s="578"/>
      <c r="DA9" s="577"/>
      <c r="DB9" s="578"/>
      <c r="DC9" s="578"/>
      <c r="DD9" s="578"/>
      <c r="DE9" s="578"/>
      <c r="DF9" s="578"/>
      <c r="DG9" s="578"/>
      <c r="DH9" s="578"/>
      <c r="DI9" s="578"/>
      <c r="DJ9" s="578"/>
      <c r="DK9" s="578"/>
      <c r="DL9" s="578"/>
      <c r="DM9" s="578"/>
      <c r="DN9" s="577"/>
      <c r="DO9" s="578"/>
      <c r="DP9" s="578"/>
      <c r="DQ9" s="578"/>
      <c r="DR9" s="578"/>
      <c r="DS9" s="578"/>
      <c r="DT9" s="578"/>
      <c r="DU9" s="578"/>
      <c r="DV9" s="578"/>
      <c r="DW9" s="578"/>
      <c r="DX9" s="578"/>
      <c r="DY9" s="578"/>
      <c r="DZ9" s="578"/>
      <c r="EA9" s="577"/>
      <c r="EB9" s="578"/>
      <c r="EC9" s="578"/>
      <c r="ED9" s="578"/>
      <c r="EE9" s="578"/>
      <c r="EF9" s="578"/>
      <c r="EG9" s="578"/>
      <c r="EH9" s="578"/>
      <c r="EI9" s="578"/>
      <c r="EJ9" s="578"/>
      <c r="EK9" s="578"/>
      <c r="EL9" s="578"/>
      <c r="EM9" s="578"/>
      <c r="EN9" s="577"/>
      <c r="EO9" s="578"/>
      <c r="EP9" s="578"/>
      <c r="EQ9" s="578"/>
      <c r="ER9" s="578"/>
      <c r="ES9" s="578"/>
      <c r="ET9" s="578"/>
      <c r="EU9" s="578"/>
      <c r="EV9" s="578"/>
      <c r="EW9" s="578"/>
      <c r="EX9" s="578"/>
      <c r="EY9" s="578"/>
      <c r="EZ9" s="578"/>
      <c r="FA9" s="577"/>
      <c r="FB9" s="578"/>
      <c r="FC9" s="578"/>
      <c r="FD9" s="578"/>
      <c r="FE9" s="578"/>
      <c r="FF9" s="578"/>
      <c r="FG9" s="578"/>
      <c r="FH9" s="578"/>
      <c r="FI9" s="578"/>
      <c r="FJ9" s="578"/>
      <c r="FK9" s="578"/>
      <c r="FL9" s="578"/>
      <c r="FM9" s="578"/>
      <c r="FN9" s="577"/>
      <c r="FO9" s="578"/>
      <c r="FP9" s="578"/>
      <c r="FQ9" s="578"/>
      <c r="FR9" s="578"/>
      <c r="FS9" s="578"/>
      <c r="FT9" s="578"/>
      <c r="FU9" s="578"/>
      <c r="FV9" s="578"/>
      <c r="FW9" s="578"/>
      <c r="FX9" s="578"/>
      <c r="FY9" s="578"/>
      <c r="FZ9" s="578"/>
      <c r="GA9" s="577"/>
      <c r="GB9" s="578"/>
      <c r="GC9" s="578"/>
      <c r="GD9" s="578"/>
      <c r="GE9" s="578"/>
      <c r="GF9" s="578"/>
      <c r="GG9" s="578"/>
      <c r="GH9" s="578"/>
      <c r="GI9" s="578"/>
      <c r="GJ9" s="578"/>
      <c r="GK9" s="578"/>
      <c r="GL9" s="578"/>
      <c r="GM9" s="578"/>
      <c r="GN9" s="577"/>
      <c r="GO9" s="578"/>
      <c r="GP9" s="578"/>
      <c r="GQ9" s="578"/>
      <c r="GR9" s="578"/>
      <c r="GS9" s="578"/>
      <c r="GT9" s="578"/>
      <c r="GU9" s="578"/>
      <c r="GV9" s="578"/>
      <c r="GW9" s="578"/>
      <c r="GX9" s="578"/>
      <c r="GY9" s="578"/>
      <c r="GZ9" s="578"/>
      <c r="HA9" s="577"/>
      <c r="HB9" s="578"/>
      <c r="HC9" s="578"/>
      <c r="HD9" s="578"/>
      <c r="HE9" s="578"/>
      <c r="HF9" s="578"/>
      <c r="HG9" s="578"/>
      <c r="HH9" s="578"/>
      <c r="HI9" s="578"/>
      <c r="HJ9" s="578"/>
      <c r="HK9" s="578"/>
      <c r="HL9" s="578"/>
      <c r="HM9" s="578"/>
      <c r="HN9" s="577"/>
      <c r="HO9" s="578"/>
      <c r="HP9" s="578"/>
      <c r="HQ9" s="578"/>
      <c r="HR9" s="578"/>
      <c r="HS9" s="578"/>
      <c r="HT9" s="578"/>
      <c r="HU9" s="578"/>
      <c r="HV9" s="578"/>
      <c r="HW9" s="578"/>
      <c r="HX9" s="578"/>
      <c r="HY9" s="578"/>
      <c r="HZ9" s="578"/>
      <c r="IA9" s="577"/>
      <c r="IB9" s="578"/>
      <c r="IC9" s="578"/>
      <c r="ID9" s="578"/>
      <c r="IE9" s="578"/>
      <c r="IF9" s="578"/>
      <c r="IG9" s="578"/>
      <c r="IH9" s="578"/>
      <c r="II9" s="578"/>
      <c r="IJ9" s="578"/>
      <c r="IK9" s="578"/>
      <c r="IL9" s="578"/>
      <c r="IM9" s="578"/>
      <c r="IN9" s="577"/>
      <c r="IO9" s="578"/>
      <c r="IP9" s="578"/>
      <c r="IQ9" s="578"/>
      <c r="IR9" s="578"/>
      <c r="IS9" s="578"/>
      <c r="IT9" s="578"/>
      <c r="IU9" s="578"/>
      <c r="IV9" s="578"/>
    </row>
    <row r="10" spans="1:9" ht="12.75">
      <c r="A10" s="319"/>
      <c r="B10" s="319"/>
      <c r="C10" s="319"/>
      <c r="D10" s="319"/>
      <c r="E10" s="319"/>
      <c r="F10" s="319"/>
      <c r="G10" s="319"/>
      <c r="H10" s="319"/>
      <c r="I10" s="319"/>
    </row>
    <row r="11" spans="1:9" ht="12.75">
      <c r="A11" s="319"/>
      <c r="B11" s="319"/>
      <c r="C11" s="319"/>
      <c r="D11" s="319"/>
      <c r="E11" s="319"/>
      <c r="F11" s="319"/>
      <c r="G11" s="319"/>
      <c r="H11" s="319"/>
      <c r="I11" s="319"/>
    </row>
    <row r="12" spans="1:9" ht="12.75">
      <c r="A12" s="319"/>
      <c r="B12" s="319"/>
      <c r="C12" s="319"/>
      <c r="D12" s="319"/>
      <c r="E12" s="319"/>
      <c r="F12" s="319"/>
      <c r="G12" s="319"/>
      <c r="H12" s="319"/>
      <c r="I12" s="319"/>
    </row>
    <row r="13" spans="1:9" ht="12.75">
      <c r="A13" s="319"/>
      <c r="B13" s="319"/>
      <c r="C13" s="319"/>
      <c r="D13" s="319"/>
      <c r="E13" s="319"/>
      <c r="F13" s="319"/>
      <c r="G13" s="319"/>
      <c r="H13" s="319"/>
      <c r="I13" s="319"/>
    </row>
    <row r="14" spans="1:9" ht="12.75">
      <c r="A14" s="319"/>
      <c r="B14" s="319"/>
      <c r="C14" s="319"/>
      <c r="D14" s="319"/>
      <c r="E14" s="319"/>
      <c r="F14" s="319"/>
      <c r="G14" s="319"/>
      <c r="H14" s="319"/>
      <c r="I14" s="319"/>
    </row>
    <row r="15" spans="1:9" ht="12.75">
      <c r="A15" s="319"/>
      <c r="B15" s="319"/>
      <c r="C15" s="319"/>
      <c r="D15" s="319"/>
      <c r="E15" s="319"/>
      <c r="F15" s="319"/>
      <c r="G15" s="319"/>
      <c r="H15" s="319"/>
      <c r="I15" s="319"/>
    </row>
    <row r="16" spans="1:9" ht="12.75">
      <c r="A16" s="319"/>
      <c r="B16" s="319"/>
      <c r="C16" s="319"/>
      <c r="D16" s="319"/>
      <c r="E16" s="319"/>
      <c r="F16" s="319"/>
      <c r="G16" s="319"/>
      <c r="H16" s="319"/>
      <c r="I16" s="319"/>
    </row>
    <row r="17" spans="1:9" ht="12.75">
      <c r="A17" s="319"/>
      <c r="B17" s="319"/>
      <c r="C17" s="319"/>
      <c r="D17" s="319"/>
      <c r="E17" s="319"/>
      <c r="F17" s="319"/>
      <c r="G17" s="319"/>
      <c r="H17" s="319"/>
      <c r="I17" s="319"/>
    </row>
    <row r="18" spans="1:9" ht="12.75">
      <c r="A18" s="319"/>
      <c r="B18" s="319"/>
      <c r="C18" s="319"/>
      <c r="D18" s="319"/>
      <c r="E18" s="319"/>
      <c r="F18" s="319"/>
      <c r="G18" s="319"/>
      <c r="H18" s="319"/>
      <c r="I18" s="319"/>
    </row>
    <row r="19" spans="1:9" ht="12.75">
      <c r="A19" s="319"/>
      <c r="B19" s="319"/>
      <c r="C19" s="319"/>
      <c r="D19" s="319"/>
      <c r="E19" s="319"/>
      <c r="F19" s="319"/>
      <c r="G19" s="319"/>
      <c r="H19" s="319"/>
      <c r="I19" s="319"/>
    </row>
  </sheetData>
  <sheetProtection/>
  <mergeCells count="81">
    <mergeCell ref="A5:M5"/>
    <mergeCell ref="CN6:CZ6"/>
    <mergeCell ref="DA6:DM6"/>
    <mergeCell ref="EN6:EZ6"/>
    <mergeCell ref="FA6:FM6"/>
    <mergeCell ref="A6:M6"/>
    <mergeCell ref="N6:Z6"/>
    <mergeCell ref="AA6:AM6"/>
    <mergeCell ref="AN6:AZ6"/>
    <mergeCell ref="BA6:BM6"/>
    <mergeCell ref="BN6:BZ6"/>
    <mergeCell ref="CA6:CM6"/>
    <mergeCell ref="DN6:DZ6"/>
    <mergeCell ref="EA6:EM6"/>
    <mergeCell ref="IN6:IV6"/>
    <mergeCell ref="GA6:GM6"/>
    <mergeCell ref="A7:M7"/>
    <mergeCell ref="N7:Z7"/>
    <mergeCell ref="AA7:AM7"/>
    <mergeCell ref="AN7:AZ7"/>
    <mergeCell ref="BA7:BM7"/>
    <mergeCell ref="BN7:BZ7"/>
    <mergeCell ref="CA7:CM7"/>
    <mergeCell ref="FN6:FZ6"/>
    <mergeCell ref="HN6:HZ6"/>
    <mergeCell ref="IA6:IM6"/>
    <mergeCell ref="GN6:GZ6"/>
    <mergeCell ref="HA6:HM6"/>
    <mergeCell ref="CN8:CZ8"/>
    <mergeCell ref="DA8:DM8"/>
    <mergeCell ref="GN7:GZ7"/>
    <mergeCell ref="HA7:HM7"/>
    <mergeCell ref="EN8:EZ8"/>
    <mergeCell ref="FA8:FM8"/>
    <mergeCell ref="CN7:CZ7"/>
    <mergeCell ref="DA7:DM7"/>
    <mergeCell ref="DN7:DZ7"/>
    <mergeCell ref="EA7:EM7"/>
    <mergeCell ref="HN7:HZ7"/>
    <mergeCell ref="IA7:IM7"/>
    <mergeCell ref="EN7:EZ7"/>
    <mergeCell ref="FA7:FM7"/>
    <mergeCell ref="FN7:FZ7"/>
    <mergeCell ref="GA7:GM7"/>
    <mergeCell ref="IN7:IV7"/>
    <mergeCell ref="A8:M8"/>
    <mergeCell ref="N8:Z8"/>
    <mergeCell ref="AA8:AM8"/>
    <mergeCell ref="AN8:AZ8"/>
    <mergeCell ref="BA8:BM8"/>
    <mergeCell ref="BN8:BZ8"/>
    <mergeCell ref="CA8:CM8"/>
    <mergeCell ref="IN8:IV8"/>
    <mergeCell ref="GA8:GM8"/>
    <mergeCell ref="A9:M9"/>
    <mergeCell ref="N9:Z9"/>
    <mergeCell ref="AA9:AM9"/>
    <mergeCell ref="AN9:AZ9"/>
    <mergeCell ref="BA9:BM9"/>
    <mergeCell ref="BN9:BZ9"/>
    <mergeCell ref="CA9:CM9"/>
    <mergeCell ref="FN8:FZ8"/>
    <mergeCell ref="CN9:CZ9"/>
    <mergeCell ref="DA9:DM9"/>
    <mergeCell ref="DN9:DZ9"/>
    <mergeCell ref="EA9:EM9"/>
    <mergeCell ref="DN8:DZ8"/>
    <mergeCell ref="EA8:EM8"/>
    <mergeCell ref="HN8:HZ8"/>
    <mergeCell ref="IA8:IM8"/>
    <mergeCell ref="GN8:GZ8"/>
    <mergeCell ref="HA8:HM8"/>
    <mergeCell ref="IN9:IV9"/>
    <mergeCell ref="GN9:GZ9"/>
    <mergeCell ref="HA9:HM9"/>
    <mergeCell ref="HN9:HZ9"/>
    <mergeCell ref="IA9:IM9"/>
    <mergeCell ref="EN9:EZ9"/>
    <mergeCell ref="FA9:FM9"/>
    <mergeCell ref="FN9:FZ9"/>
    <mergeCell ref="GA9:GM9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view="pageBreakPreview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17.7109375" style="0" customWidth="1"/>
    <col min="2" max="2" width="10.00390625" style="0" bestFit="1" customWidth="1"/>
    <col min="6" max="6" width="41.421875" style="0" customWidth="1"/>
  </cols>
  <sheetData>
    <row r="1" spans="1:6" ht="18">
      <c r="A1" s="47" t="s">
        <v>217</v>
      </c>
      <c r="B1" s="48"/>
      <c r="C1" s="48"/>
      <c r="D1" s="49"/>
      <c r="E1" s="49"/>
      <c r="F1" s="8"/>
    </row>
    <row r="2" spans="1:6" ht="12.75">
      <c r="A2" s="48"/>
      <c r="B2" s="48"/>
      <c r="C2" s="48"/>
      <c r="D2" s="49"/>
      <c r="E2" s="49"/>
      <c r="F2" s="49"/>
    </row>
    <row r="3" spans="1:6" ht="15" customHeight="1">
      <c r="A3" s="50" t="s">
        <v>200</v>
      </c>
      <c r="B3" s="51" t="s">
        <v>201</v>
      </c>
      <c r="C3" s="48"/>
      <c r="D3" s="49"/>
      <c r="E3" s="49"/>
      <c r="F3" s="49"/>
    </row>
    <row r="4" spans="1:6" ht="15" customHeight="1">
      <c r="A4" s="52" t="s">
        <v>202</v>
      </c>
      <c r="B4" s="53" t="s">
        <v>203</v>
      </c>
      <c r="C4" s="49"/>
      <c r="D4" s="49"/>
      <c r="E4" s="49"/>
      <c r="F4" s="49"/>
    </row>
    <row r="5" spans="1:6" ht="15" customHeight="1">
      <c r="A5" s="52" t="s">
        <v>204</v>
      </c>
      <c r="B5" s="54" t="s">
        <v>205</v>
      </c>
      <c r="C5" s="49"/>
      <c r="D5" s="49"/>
      <c r="E5" s="49"/>
      <c r="F5" s="49"/>
    </row>
    <row r="6" spans="1:6" ht="15" customHeight="1">
      <c r="A6" s="52" t="s">
        <v>206</v>
      </c>
      <c r="B6" s="55">
        <v>2007</v>
      </c>
      <c r="C6" s="49"/>
      <c r="D6" s="49"/>
      <c r="E6" s="49"/>
      <c r="F6" s="49"/>
    </row>
    <row r="7" spans="1:6" ht="15" customHeight="1">
      <c r="A7" s="56" t="s">
        <v>207</v>
      </c>
      <c r="B7" s="57" t="str">
        <f>UPPER((CONCATENATE(LEFT(B4,2),LEFT(B5,3))))</f>
        <v>MAOBJ</v>
      </c>
      <c r="C7" s="49"/>
      <c r="D7" s="49"/>
      <c r="E7" s="49"/>
      <c r="F7" s="49"/>
    </row>
    <row r="8" spans="1:6" ht="12.75">
      <c r="A8" s="49"/>
      <c r="B8" s="49"/>
      <c r="C8" s="49"/>
      <c r="D8" s="49"/>
      <c r="E8" s="49"/>
      <c r="F8" s="49"/>
    </row>
    <row r="9" spans="1:6" ht="12.75">
      <c r="A9" s="49"/>
      <c r="B9" s="49"/>
      <c r="C9" s="49"/>
      <c r="D9" s="49"/>
      <c r="E9" s="49"/>
      <c r="F9" s="49"/>
    </row>
    <row r="10" spans="1:6" ht="12.75">
      <c r="A10" s="8" t="s">
        <v>208</v>
      </c>
      <c r="B10" s="49"/>
      <c r="C10" s="49"/>
      <c r="D10" s="49"/>
      <c r="E10" s="49"/>
      <c r="F10" s="49"/>
    </row>
    <row r="11" spans="1:6" ht="12.75">
      <c r="A11" s="49" t="s">
        <v>209</v>
      </c>
      <c r="B11" s="467" t="s">
        <v>210</v>
      </c>
      <c r="C11" s="468"/>
      <c r="D11" s="468"/>
      <c r="E11" s="468"/>
      <c r="F11" s="469"/>
    </row>
    <row r="12" spans="1:6" ht="12.75">
      <c r="A12" s="49" t="s">
        <v>211</v>
      </c>
      <c r="B12" s="467" t="s">
        <v>212</v>
      </c>
      <c r="C12" s="468"/>
      <c r="D12" s="468"/>
      <c r="E12" s="468"/>
      <c r="F12" s="469"/>
    </row>
    <row r="13" spans="1:6" ht="12.75">
      <c r="A13" s="49" t="s">
        <v>213</v>
      </c>
      <c r="B13" s="61" t="s">
        <v>214</v>
      </c>
      <c r="C13" s="59"/>
      <c r="D13" s="59"/>
      <c r="E13" s="59"/>
      <c r="F13" s="60"/>
    </row>
    <row r="14" spans="1:6" ht="12.75">
      <c r="A14" t="s">
        <v>215</v>
      </c>
      <c r="B14" s="58" t="s">
        <v>216</v>
      </c>
      <c r="C14" s="59"/>
      <c r="D14" s="59"/>
      <c r="E14" s="59"/>
      <c r="F14" s="60"/>
    </row>
  </sheetData>
  <sheetProtection/>
  <mergeCells count="2">
    <mergeCell ref="B11:F11"/>
    <mergeCell ref="B12:F12"/>
  </mergeCells>
  <conditionalFormatting sqref="B6">
    <cfRule type="cellIs" priority="1" dxfId="0" operator="notBetween" stopIfTrue="1">
      <formula>2000</formula>
      <formula>2006</formula>
    </cfRule>
  </conditionalFormatting>
  <hyperlinks>
    <hyperlink ref="B13" r:id="rId1" display="TusorK@posta.fvm.hu"/>
  </hyperlinks>
  <printOptions/>
  <pageMargins left="0.75" right="0.75" top="1" bottom="1" header="0.5" footer="0.5"/>
  <pageSetup fitToHeight="1" fitToWidth="1" horizontalDpi="600" verticalDpi="600" orientation="landscape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8"/>
  <sheetViews>
    <sheetView view="pageBreakPreview" zoomScaleSheetLayoutView="100" zoomScalePageLayoutView="0" workbookViewId="0" topLeftCell="A1">
      <selection activeCell="A16" sqref="A16:B16"/>
    </sheetView>
  </sheetViews>
  <sheetFormatPr defaultColWidth="9.140625" defaultRowHeight="12.75"/>
  <cols>
    <col min="1" max="1" width="26.8515625" style="1" customWidth="1"/>
    <col min="2" max="2" width="19.421875" style="1" customWidth="1"/>
    <col min="3" max="3" width="29.7109375" style="0" customWidth="1"/>
    <col min="4" max="4" width="22.00390625" style="0" customWidth="1"/>
  </cols>
  <sheetData>
    <row r="1" spans="1:11" ht="12.75">
      <c r="A1" s="62" t="str">
        <f>'T.0.1'!B3</f>
        <v>Obj.1-2</v>
      </c>
      <c r="B1" s="63" t="str">
        <f>'T.0.1'!B7</f>
        <v>MAOBJ</v>
      </c>
      <c r="C1" s="64">
        <f>'T.0.1'!B6</f>
        <v>2007</v>
      </c>
      <c r="D1" s="8"/>
      <c r="E1" s="49"/>
      <c r="F1" s="49"/>
      <c r="G1" s="49"/>
      <c r="H1" s="49"/>
      <c r="I1" s="49"/>
      <c r="J1" s="49"/>
      <c r="K1" s="49"/>
    </row>
    <row r="2" spans="1:10" ht="18">
      <c r="A2" s="65" t="s">
        <v>218</v>
      </c>
      <c r="B2" s="66"/>
      <c r="C2" s="48"/>
      <c r="D2" s="49"/>
      <c r="E2" s="49"/>
      <c r="F2" s="49"/>
      <c r="G2" s="49"/>
      <c r="H2" s="49"/>
      <c r="I2" s="49"/>
      <c r="J2" s="49"/>
    </row>
    <row r="3" spans="1:10" ht="15.75">
      <c r="A3" s="67"/>
      <c r="B3" s="68"/>
      <c r="C3" s="471" t="s">
        <v>219</v>
      </c>
      <c r="D3" s="473" t="s">
        <v>220</v>
      </c>
      <c r="E3" s="49"/>
      <c r="F3" s="49"/>
      <c r="G3" s="49"/>
      <c r="H3" s="49"/>
      <c r="I3" s="49"/>
      <c r="J3" s="49"/>
    </row>
    <row r="4" spans="3:10" ht="16.5" customHeight="1">
      <c r="C4" s="472"/>
      <c r="D4" s="474"/>
      <c r="E4" s="49"/>
      <c r="F4" s="49"/>
      <c r="G4" s="49"/>
      <c r="H4" s="49"/>
      <c r="I4" s="49"/>
      <c r="J4" s="49"/>
    </row>
    <row r="5" spans="1:10" ht="26.25" customHeight="1">
      <c r="A5" s="470" t="s">
        <v>221</v>
      </c>
      <c r="B5" s="470"/>
      <c r="C5" s="71" t="s">
        <v>222</v>
      </c>
      <c r="D5" s="72" t="s">
        <v>223</v>
      </c>
      <c r="E5" s="9"/>
      <c r="F5" s="9"/>
      <c r="G5" s="9"/>
      <c r="H5" s="9"/>
      <c r="I5" s="9"/>
      <c r="J5" s="9"/>
    </row>
    <row r="6" spans="1:10" ht="26.25" customHeight="1">
      <c r="A6" s="470" t="s">
        <v>224</v>
      </c>
      <c r="B6" s="470"/>
      <c r="C6" s="71" t="s">
        <v>225</v>
      </c>
      <c r="D6" s="72" t="s">
        <v>223</v>
      </c>
      <c r="E6" s="9"/>
      <c r="F6" s="9"/>
      <c r="G6" s="9"/>
      <c r="H6" s="9"/>
      <c r="I6" s="9"/>
      <c r="J6" s="9"/>
    </row>
    <row r="7" spans="1:10" ht="26.25" customHeight="1">
      <c r="A7" s="470" t="s">
        <v>226</v>
      </c>
      <c r="B7" s="470"/>
      <c r="C7" s="71" t="s">
        <v>119</v>
      </c>
      <c r="D7" s="72" t="s">
        <v>223</v>
      </c>
      <c r="E7" s="9"/>
      <c r="F7" s="9"/>
      <c r="G7" s="9"/>
      <c r="H7" s="9"/>
      <c r="I7" s="9"/>
      <c r="J7" s="9"/>
    </row>
    <row r="8" spans="1:10" ht="26.25" customHeight="1">
      <c r="A8" s="470" t="s">
        <v>122</v>
      </c>
      <c r="B8" s="470"/>
      <c r="C8" s="71" t="s">
        <v>227</v>
      </c>
      <c r="D8" s="73"/>
      <c r="E8" s="9"/>
      <c r="F8" s="9"/>
      <c r="G8" s="9"/>
      <c r="H8" s="9"/>
      <c r="I8" s="9"/>
      <c r="J8" s="9"/>
    </row>
    <row r="9" spans="1:10" ht="26.25" customHeight="1">
      <c r="A9" s="470" t="s">
        <v>228</v>
      </c>
      <c r="B9" s="470"/>
      <c r="C9" s="71" t="s">
        <v>129</v>
      </c>
      <c r="D9" s="73"/>
      <c r="E9" s="9"/>
      <c r="F9" s="9"/>
      <c r="G9" s="9"/>
      <c r="H9" s="9"/>
      <c r="I9" s="9"/>
      <c r="J9" s="9"/>
    </row>
    <row r="10" spans="1:10" ht="26.25" customHeight="1">
      <c r="A10" s="470" t="s">
        <v>229</v>
      </c>
      <c r="B10" s="470"/>
      <c r="C10" s="71" t="s">
        <v>131</v>
      </c>
      <c r="D10" s="73"/>
      <c r="E10" s="9"/>
      <c r="F10" s="9"/>
      <c r="G10" s="9"/>
      <c r="H10" s="9"/>
      <c r="I10" s="9"/>
      <c r="J10" s="9"/>
    </row>
    <row r="11" spans="1:10" ht="26.25" customHeight="1">
      <c r="A11" s="470" t="s">
        <v>230</v>
      </c>
      <c r="B11" s="470"/>
      <c r="C11" s="71" t="s">
        <v>133</v>
      </c>
      <c r="D11" s="73"/>
      <c r="E11" s="9"/>
      <c r="F11" s="9"/>
      <c r="G11" s="9"/>
      <c r="H11" s="9"/>
      <c r="I11" s="9"/>
      <c r="J11" s="9"/>
    </row>
    <row r="12" spans="1:10" ht="26.25" customHeight="1">
      <c r="A12" s="470" t="s">
        <v>231</v>
      </c>
      <c r="B12" s="470"/>
      <c r="C12" s="71" t="s">
        <v>232</v>
      </c>
      <c r="D12" s="72" t="s">
        <v>223</v>
      </c>
      <c r="E12" s="9"/>
      <c r="F12" s="9"/>
      <c r="G12" s="9"/>
      <c r="H12" s="9"/>
      <c r="I12" s="9"/>
      <c r="J12" s="9"/>
    </row>
    <row r="13" spans="1:10" ht="26.25" customHeight="1">
      <c r="A13" s="470" t="s">
        <v>233</v>
      </c>
      <c r="B13" s="470"/>
      <c r="C13" s="71" t="s">
        <v>145</v>
      </c>
      <c r="D13" s="72" t="s">
        <v>16</v>
      </c>
      <c r="E13" s="9"/>
      <c r="F13" s="9"/>
      <c r="G13" s="9"/>
      <c r="H13" s="9"/>
      <c r="I13" s="9"/>
      <c r="J13" s="9"/>
    </row>
    <row r="14" spans="1:10" ht="26.25" customHeight="1">
      <c r="A14" s="470" t="s">
        <v>234</v>
      </c>
      <c r="B14" s="470"/>
      <c r="C14" s="74" t="s">
        <v>147</v>
      </c>
      <c r="D14" s="72" t="s">
        <v>16</v>
      </c>
      <c r="E14" s="9"/>
      <c r="F14" s="9"/>
      <c r="G14" s="9"/>
      <c r="H14" s="9"/>
      <c r="I14" s="9"/>
      <c r="J14" s="9"/>
    </row>
    <row r="15" spans="1:10" ht="26.25" customHeight="1">
      <c r="A15" s="470" t="s">
        <v>235</v>
      </c>
      <c r="B15" s="470"/>
      <c r="C15" s="71" t="s">
        <v>236</v>
      </c>
      <c r="D15" s="72" t="s">
        <v>223</v>
      </c>
      <c r="E15" s="9"/>
      <c r="F15" s="9"/>
      <c r="G15" s="9"/>
      <c r="H15" s="9"/>
      <c r="I15" s="9"/>
      <c r="J15" s="9"/>
    </row>
    <row r="16" spans="1:10" ht="54" customHeight="1">
      <c r="A16" s="470" t="s">
        <v>237</v>
      </c>
      <c r="B16" s="470"/>
      <c r="C16" s="71" t="s">
        <v>238</v>
      </c>
      <c r="D16" s="72" t="s">
        <v>16</v>
      </c>
      <c r="E16" s="9"/>
      <c r="F16" s="9"/>
      <c r="G16" s="9"/>
      <c r="H16" s="9"/>
      <c r="I16" s="9"/>
      <c r="J16" s="9"/>
    </row>
    <row r="17" spans="1:10" ht="39.75" customHeight="1">
      <c r="A17" s="470" t="s">
        <v>239</v>
      </c>
      <c r="B17" s="470"/>
      <c r="C17" s="71" t="s">
        <v>238</v>
      </c>
      <c r="D17" s="72" t="s">
        <v>16</v>
      </c>
      <c r="E17" s="9"/>
      <c r="F17" s="9"/>
      <c r="G17" s="9"/>
      <c r="H17" s="9"/>
      <c r="I17" s="9"/>
      <c r="J17" s="9"/>
    </row>
    <row r="18" spans="1:10" ht="26.25" customHeight="1">
      <c r="A18" s="470" t="s">
        <v>240</v>
      </c>
      <c r="B18" s="470"/>
      <c r="C18" s="71" t="s">
        <v>241</v>
      </c>
      <c r="D18" s="72" t="s">
        <v>16</v>
      </c>
      <c r="E18" s="9"/>
      <c r="F18" s="9"/>
      <c r="G18" s="9"/>
      <c r="H18" s="9"/>
      <c r="I18" s="9"/>
      <c r="J18" s="9"/>
    </row>
    <row r="19" spans="1:10" ht="42" customHeight="1">
      <c r="A19" s="470" t="s">
        <v>242</v>
      </c>
      <c r="B19" s="470"/>
      <c r="C19" s="75" t="s">
        <v>241</v>
      </c>
      <c r="D19" s="72" t="s">
        <v>223</v>
      </c>
      <c r="E19" s="9"/>
      <c r="F19" s="9"/>
      <c r="G19" s="9"/>
      <c r="H19" s="9"/>
      <c r="I19" s="9"/>
      <c r="J19" s="9"/>
    </row>
    <row r="20" spans="1:10" ht="54.75" customHeight="1">
      <c r="A20" s="470" t="s">
        <v>243</v>
      </c>
      <c r="B20" s="470"/>
      <c r="C20" s="71" t="s">
        <v>244</v>
      </c>
      <c r="D20" s="72" t="s">
        <v>223</v>
      </c>
      <c r="E20" s="9"/>
      <c r="F20" s="9"/>
      <c r="G20" s="9"/>
      <c r="H20" s="9"/>
      <c r="I20" s="9"/>
      <c r="J20" s="9"/>
    </row>
    <row r="21" spans="1:10" ht="26.25" customHeight="1">
      <c r="A21" s="470" t="s">
        <v>245</v>
      </c>
      <c r="B21" s="470"/>
      <c r="C21" s="71" t="s">
        <v>244</v>
      </c>
      <c r="D21" s="72" t="s">
        <v>223</v>
      </c>
      <c r="E21" s="9"/>
      <c r="F21" s="9"/>
      <c r="G21" s="9"/>
      <c r="H21" s="9"/>
      <c r="I21" s="9"/>
      <c r="J21" s="9"/>
    </row>
    <row r="22" spans="1:10" ht="26.25" customHeight="1">
      <c r="A22" s="470" t="s">
        <v>246</v>
      </c>
      <c r="B22" s="470"/>
      <c r="C22" s="71" t="s">
        <v>247</v>
      </c>
      <c r="D22" s="72" t="s">
        <v>223</v>
      </c>
      <c r="E22" s="9"/>
      <c r="F22" s="9"/>
      <c r="G22" s="9"/>
      <c r="H22" s="9"/>
      <c r="I22" s="9"/>
      <c r="J22" s="9"/>
    </row>
    <row r="23" spans="1:10" ht="26.25" customHeight="1">
      <c r="A23" s="470" t="s">
        <v>248</v>
      </c>
      <c r="B23" s="470"/>
      <c r="C23" s="71" t="s">
        <v>249</v>
      </c>
      <c r="D23" s="72" t="s">
        <v>223</v>
      </c>
      <c r="E23" s="9"/>
      <c r="F23" s="9"/>
      <c r="G23" s="9"/>
      <c r="H23" s="9"/>
      <c r="I23" s="9"/>
      <c r="J23" s="9"/>
    </row>
    <row r="24" spans="1:10" ht="40.5" customHeight="1">
      <c r="A24" s="470" t="s">
        <v>250</v>
      </c>
      <c r="B24" s="470"/>
      <c r="C24" s="71" t="s">
        <v>251</v>
      </c>
      <c r="D24" s="72" t="s">
        <v>16</v>
      </c>
      <c r="E24" s="9"/>
      <c r="F24" s="9"/>
      <c r="G24" s="9"/>
      <c r="H24" s="9"/>
      <c r="I24" s="9"/>
      <c r="J24" s="9"/>
    </row>
    <row r="25" spans="1:10" ht="51" customHeight="1">
      <c r="A25" s="470" t="s">
        <v>252</v>
      </c>
      <c r="B25" s="470"/>
      <c r="C25" s="71" t="s">
        <v>253</v>
      </c>
      <c r="D25" s="72" t="s">
        <v>16</v>
      </c>
      <c r="E25" s="9"/>
      <c r="F25" s="9"/>
      <c r="G25" s="9"/>
      <c r="H25" s="9"/>
      <c r="I25" s="9"/>
      <c r="J25" s="9"/>
    </row>
    <row r="26" spans="1:10" ht="26.25" customHeight="1">
      <c r="A26" s="470" t="s">
        <v>254</v>
      </c>
      <c r="B26" s="470"/>
      <c r="C26" s="71" t="s">
        <v>253</v>
      </c>
      <c r="D26" s="72" t="s">
        <v>16</v>
      </c>
      <c r="E26" s="9"/>
      <c r="F26" s="9"/>
      <c r="G26" s="9"/>
      <c r="H26" s="9"/>
      <c r="I26" s="9"/>
      <c r="J26" s="9"/>
    </row>
    <row r="27" spans="1:10" ht="26.25" customHeight="1">
      <c r="A27" s="475" t="s">
        <v>255</v>
      </c>
      <c r="B27" s="476"/>
      <c r="C27" s="71" t="s">
        <v>177</v>
      </c>
      <c r="D27" s="72" t="s">
        <v>16</v>
      </c>
      <c r="E27" s="9"/>
      <c r="F27" s="9"/>
      <c r="G27" s="9"/>
      <c r="H27" s="9"/>
      <c r="I27" s="9"/>
      <c r="J27" s="9"/>
    </row>
    <row r="28" spans="1:10" ht="26.25" customHeight="1">
      <c r="A28" s="475" t="s">
        <v>256</v>
      </c>
      <c r="B28" s="476"/>
      <c r="C28" s="71" t="s">
        <v>181</v>
      </c>
      <c r="D28" s="73"/>
      <c r="E28" s="9"/>
      <c r="F28" s="9"/>
      <c r="G28" s="9"/>
      <c r="H28" s="9"/>
      <c r="I28" s="9"/>
      <c r="J28" s="9"/>
    </row>
    <row r="29" spans="1:10" ht="26.25" customHeight="1">
      <c r="A29" s="475" t="s">
        <v>257</v>
      </c>
      <c r="B29" s="476"/>
      <c r="C29" s="71" t="s">
        <v>183</v>
      </c>
      <c r="D29" s="73"/>
      <c r="E29" s="9"/>
      <c r="F29" s="9"/>
      <c r="G29" s="9"/>
      <c r="H29" s="9"/>
      <c r="I29" s="9"/>
      <c r="J29" s="9"/>
    </row>
    <row r="30" spans="1:10" ht="26.25" customHeight="1">
      <c r="A30" s="475" t="s">
        <v>258</v>
      </c>
      <c r="B30" s="476"/>
      <c r="C30" s="71" t="s">
        <v>185</v>
      </c>
      <c r="D30" s="73"/>
      <c r="E30" s="9"/>
      <c r="F30" s="9"/>
      <c r="G30" s="9"/>
      <c r="H30" s="9"/>
      <c r="I30" s="9"/>
      <c r="J30" s="9"/>
    </row>
    <row r="31" spans="1:10" ht="26.25" customHeight="1">
      <c r="A31" s="475" t="s">
        <v>259</v>
      </c>
      <c r="B31" s="476"/>
      <c r="C31" s="71" t="s">
        <v>187</v>
      </c>
      <c r="D31" s="73"/>
      <c r="E31" s="9"/>
      <c r="F31" s="9"/>
      <c r="G31" s="9"/>
      <c r="H31" s="9"/>
      <c r="I31" s="9"/>
      <c r="J31" s="9"/>
    </row>
    <row r="32" spans="1:10" ht="26.25" customHeight="1">
      <c r="A32" s="475" t="s">
        <v>260</v>
      </c>
      <c r="B32" s="477"/>
      <c r="C32" s="71" t="s">
        <v>189</v>
      </c>
      <c r="D32" s="73"/>
      <c r="E32" s="9"/>
      <c r="F32" s="9"/>
      <c r="G32" s="9"/>
      <c r="H32" s="9"/>
      <c r="I32" s="9"/>
      <c r="J32" s="9"/>
    </row>
    <row r="33" spans="1:10" ht="39" customHeight="1">
      <c r="A33" s="475" t="s">
        <v>261</v>
      </c>
      <c r="B33" s="477"/>
      <c r="C33" s="71" t="s">
        <v>191</v>
      </c>
      <c r="D33" s="73"/>
      <c r="E33" s="9"/>
      <c r="F33" s="9"/>
      <c r="G33" s="9"/>
      <c r="H33" s="9"/>
      <c r="I33" s="9"/>
      <c r="J33" s="9"/>
    </row>
    <row r="34" spans="1:10" ht="26.25" customHeight="1">
      <c r="A34" s="475" t="s">
        <v>262</v>
      </c>
      <c r="B34" s="477"/>
      <c r="C34" s="71" t="s">
        <v>193</v>
      </c>
      <c r="D34" s="73"/>
      <c r="E34" s="9"/>
      <c r="F34" s="9"/>
      <c r="G34" s="9"/>
      <c r="H34" s="9"/>
      <c r="I34" s="9"/>
      <c r="J34" s="9"/>
    </row>
    <row r="35" spans="1:10" ht="26.25" customHeight="1">
      <c r="A35" s="475" t="s">
        <v>263</v>
      </c>
      <c r="B35" s="476"/>
      <c r="C35" s="71" t="s">
        <v>195</v>
      </c>
      <c r="D35" s="72" t="s">
        <v>264</v>
      </c>
      <c r="E35" s="9"/>
      <c r="F35" s="9"/>
      <c r="G35" s="9"/>
      <c r="H35" s="9"/>
      <c r="I35" s="9"/>
      <c r="J35" s="9"/>
    </row>
    <row r="37" spans="1:10" ht="12.75">
      <c r="A37" s="76"/>
      <c r="B37" s="76"/>
      <c r="C37" s="77"/>
      <c r="D37" s="327"/>
      <c r="E37" s="9"/>
      <c r="F37" s="9"/>
      <c r="G37" s="9"/>
      <c r="H37" s="9"/>
      <c r="I37" s="9"/>
      <c r="J37" s="9"/>
    </row>
    <row r="38" spans="1:10" ht="12.75">
      <c r="A38" s="9"/>
      <c r="B38" s="9"/>
      <c r="C38" s="9"/>
      <c r="D38" s="9"/>
      <c r="E38" s="9"/>
      <c r="F38" s="9"/>
      <c r="G38" s="9"/>
      <c r="H38" s="9"/>
      <c r="I38" s="9"/>
      <c r="J38" s="9"/>
    </row>
  </sheetData>
  <sheetProtection/>
  <mergeCells count="33">
    <mergeCell ref="A27:B27"/>
    <mergeCell ref="A28:B28"/>
    <mergeCell ref="A29:B29"/>
    <mergeCell ref="A30:B30"/>
    <mergeCell ref="A35:B35"/>
    <mergeCell ref="A31:B31"/>
    <mergeCell ref="A32:B32"/>
    <mergeCell ref="A33:B33"/>
    <mergeCell ref="A34:B34"/>
    <mergeCell ref="A21:B21"/>
    <mergeCell ref="A22:B22"/>
    <mergeCell ref="A23:B23"/>
    <mergeCell ref="A24:B24"/>
    <mergeCell ref="A11:B11"/>
    <mergeCell ref="A12:B12"/>
    <mergeCell ref="A25:B25"/>
    <mergeCell ref="A26:B26"/>
    <mergeCell ref="A15:B15"/>
    <mergeCell ref="A16:B16"/>
    <mergeCell ref="A17:B17"/>
    <mergeCell ref="A18:B18"/>
    <mergeCell ref="A19:B19"/>
    <mergeCell ref="A20:B20"/>
    <mergeCell ref="A13:B13"/>
    <mergeCell ref="A14:B14"/>
    <mergeCell ref="C3:C4"/>
    <mergeCell ref="D3:D4"/>
    <mergeCell ref="A5:B5"/>
    <mergeCell ref="A6:B6"/>
    <mergeCell ref="A7:B7"/>
    <mergeCell ref="A8:B8"/>
    <mergeCell ref="A9:B9"/>
    <mergeCell ref="A10:B10"/>
  </mergeCells>
  <printOptions/>
  <pageMargins left="0.75" right="0.75" top="1" bottom="0.66" header="0.5" footer="0.5"/>
  <pageSetup fitToHeight="2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view="pageBreakPreview" zoomScaleSheetLayoutView="100" zoomScalePageLayoutView="0" workbookViewId="0" topLeftCell="A1">
      <selection activeCell="F33" sqref="F33"/>
    </sheetView>
  </sheetViews>
  <sheetFormatPr defaultColWidth="9.140625" defaultRowHeight="12.75"/>
  <cols>
    <col min="1" max="1" width="31.00390625" style="0" customWidth="1"/>
    <col min="2" max="2" width="12.421875" style="0" customWidth="1"/>
    <col min="3" max="3" width="16.421875" style="0" customWidth="1"/>
    <col min="4" max="4" width="31.7109375" style="0" customWidth="1"/>
    <col min="5" max="5" width="16.140625" style="0" customWidth="1"/>
    <col min="6" max="6" width="15.00390625" style="0" customWidth="1"/>
  </cols>
  <sheetData>
    <row r="1" spans="1:6" ht="12.75">
      <c r="A1" s="62" t="str">
        <f>'T.0.1'!B3</f>
        <v>Obj.1-2</v>
      </c>
      <c r="B1" s="63" t="str">
        <f>'T.0.1'!B7</f>
        <v>MAOBJ</v>
      </c>
      <c r="C1" s="64">
        <f>'T.0.1'!B6</f>
        <v>2007</v>
      </c>
      <c r="F1" s="8"/>
    </row>
    <row r="2" spans="1:6" ht="18">
      <c r="A2" s="78" t="s">
        <v>265</v>
      </c>
      <c r="B2" s="78"/>
      <c r="C2" s="78"/>
      <c r="E2" s="79"/>
      <c r="F2" s="80"/>
    </row>
    <row r="3" spans="1:6" ht="12.75">
      <c r="A3" s="80"/>
      <c r="B3" s="80"/>
      <c r="C3" s="80"/>
      <c r="D3" s="80"/>
      <c r="E3" s="75" t="s">
        <v>266</v>
      </c>
      <c r="F3" s="81" t="s">
        <v>267</v>
      </c>
    </row>
    <row r="4" spans="1:6" ht="12.75">
      <c r="A4" s="82" t="s">
        <v>268</v>
      </c>
      <c r="B4" s="83"/>
      <c r="C4" s="83"/>
      <c r="D4" s="84"/>
      <c r="E4" s="340">
        <v>8853</v>
      </c>
      <c r="F4" s="341">
        <v>2006</v>
      </c>
    </row>
    <row r="5" spans="1:6" ht="12.75">
      <c r="A5" s="87" t="s">
        <v>269</v>
      </c>
      <c r="B5" s="83"/>
      <c r="C5" s="83"/>
      <c r="D5" s="84"/>
      <c r="E5" s="342" t="s">
        <v>16</v>
      </c>
      <c r="F5" s="341"/>
    </row>
    <row r="6" spans="1:6" ht="12.75">
      <c r="A6" s="82" t="s">
        <v>270</v>
      </c>
      <c r="B6" s="83"/>
      <c r="C6" s="83"/>
      <c r="D6" s="84"/>
      <c r="E6" s="343">
        <v>0.043</v>
      </c>
      <c r="F6" s="341">
        <v>2006</v>
      </c>
    </row>
    <row r="7" spans="1:6" ht="12.75">
      <c r="A7" s="483" t="s">
        <v>271</v>
      </c>
      <c r="B7" s="82" t="s">
        <v>272</v>
      </c>
      <c r="C7" s="83"/>
      <c r="D7" s="84"/>
      <c r="E7" s="340" t="s">
        <v>20</v>
      </c>
      <c r="F7" s="341"/>
    </row>
    <row r="8" spans="1:6" ht="12.75">
      <c r="A8" s="483"/>
      <c r="B8" s="82" t="s">
        <v>273</v>
      </c>
      <c r="C8" s="83"/>
      <c r="D8" s="84"/>
      <c r="E8" s="340" t="s">
        <v>20</v>
      </c>
      <c r="F8" s="341"/>
    </row>
    <row r="9" spans="1:6" ht="12.75">
      <c r="A9" s="483"/>
      <c r="B9" s="82" t="s">
        <v>274</v>
      </c>
      <c r="C9" s="83"/>
      <c r="D9" s="84"/>
      <c r="E9" s="344">
        <v>380.45</v>
      </c>
      <c r="F9" s="345">
        <v>2004</v>
      </c>
    </row>
    <row r="10" spans="1:6" ht="12.75">
      <c r="A10" s="483"/>
      <c r="B10" s="90" t="s">
        <v>275</v>
      </c>
      <c r="C10" s="83"/>
      <c r="D10" s="84"/>
      <c r="E10" s="91">
        <f>IF(AND(ISNUMBER(E18),E18&lt;&gt;0),SUMPRODUCT(E7:E8,E14:E15)/E18,0)</f>
        <v>0</v>
      </c>
      <c r="F10" s="86"/>
    </row>
    <row r="11" spans="1:6" ht="13.5" customHeight="1">
      <c r="A11" s="82" t="s">
        <v>276</v>
      </c>
      <c r="B11" s="83"/>
      <c r="C11" s="83"/>
      <c r="D11" s="84"/>
      <c r="E11" s="340">
        <v>108</v>
      </c>
      <c r="F11" s="341">
        <v>2007</v>
      </c>
    </row>
    <row r="12" spans="1:6" ht="13.5" customHeight="1">
      <c r="A12" s="484" t="s">
        <v>277</v>
      </c>
      <c r="B12" s="485" t="s">
        <v>278</v>
      </c>
      <c r="C12" s="486"/>
      <c r="D12" s="84"/>
      <c r="E12" s="340">
        <v>21309</v>
      </c>
      <c r="F12" s="341">
        <v>2006</v>
      </c>
    </row>
    <row r="13" spans="1:6" ht="13.5" customHeight="1">
      <c r="A13" s="484"/>
      <c r="B13" s="487" t="s">
        <v>279</v>
      </c>
      <c r="C13" s="488"/>
      <c r="D13" s="84"/>
      <c r="E13" s="340" t="s">
        <v>20</v>
      </c>
      <c r="F13" s="341"/>
    </row>
    <row r="14" spans="1:6" ht="13.5" customHeight="1">
      <c r="A14" s="484" t="s">
        <v>280</v>
      </c>
      <c r="B14" s="87" t="s">
        <v>281</v>
      </c>
      <c r="C14" s="83"/>
      <c r="D14" s="84"/>
      <c r="E14" s="340">
        <v>6751.5</v>
      </c>
      <c r="F14" s="341">
        <v>2006</v>
      </c>
    </row>
    <row r="15" spans="1:6" ht="13.5" customHeight="1">
      <c r="A15" s="484"/>
      <c r="B15" s="489" t="s">
        <v>282</v>
      </c>
      <c r="C15" s="82" t="s">
        <v>275</v>
      </c>
      <c r="D15" s="84"/>
      <c r="E15" s="340">
        <v>3325.081</v>
      </c>
      <c r="F15" s="341">
        <v>2006</v>
      </c>
    </row>
    <row r="16" spans="1:6" ht="13.5" customHeight="1">
      <c r="A16" s="484"/>
      <c r="B16" s="489"/>
      <c r="C16" s="483" t="s">
        <v>283</v>
      </c>
      <c r="D16" s="89" t="s">
        <v>275</v>
      </c>
      <c r="E16" s="340" t="s">
        <v>20</v>
      </c>
      <c r="F16" s="341"/>
    </row>
    <row r="17" spans="1:6" ht="13.5" customHeight="1">
      <c r="A17" s="484"/>
      <c r="B17" s="489"/>
      <c r="C17" s="483"/>
      <c r="D17" s="89" t="s">
        <v>284</v>
      </c>
      <c r="E17" s="340" t="s">
        <v>20</v>
      </c>
      <c r="F17" s="341"/>
    </row>
    <row r="18" spans="1:6" ht="13.5" customHeight="1">
      <c r="A18" s="484"/>
      <c r="B18" s="90" t="s">
        <v>275</v>
      </c>
      <c r="C18" s="83"/>
      <c r="D18" s="84"/>
      <c r="E18" s="91">
        <f>SUM(E14:E15)</f>
        <v>10076.581</v>
      </c>
      <c r="F18" s="86"/>
    </row>
    <row r="19" spans="1:6" ht="14.25" customHeight="1">
      <c r="A19" s="483" t="s">
        <v>285</v>
      </c>
      <c r="B19" s="82" t="s">
        <v>281</v>
      </c>
      <c r="C19" s="83"/>
      <c r="D19" s="84"/>
      <c r="E19" s="346">
        <v>2855.8</v>
      </c>
      <c r="F19" s="340">
        <v>2007</v>
      </c>
    </row>
    <row r="20" spans="1:6" ht="13.5" customHeight="1">
      <c r="A20" s="483"/>
      <c r="B20" s="490" t="s">
        <v>282</v>
      </c>
      <c r="C20" s="82" t="s">
        <v>275</v>
      </c>
      <c r="D20" s="84"/>
      <c r="E20" s="346">
        <v>1382.4</v>
      </c>
      <c r="F20" s="340">
        <v>2007</v>
      </c>
    </row>
    <row r="21" spans="1:6" ht="13.5" customHeight="1">
      <c r="A21" s="483"/>
      <c r="B21" s="491"/>
      <c r="C21" s="82" t="s">
        <v>283</v>
      </c>
      <c r="D21" s="84"/>
      <c r="E21" s="340" t="s">
        <v>20</v>
      </c>
      <c r="F21" s="340"/>
    </row>
    <row r="22" spans="1:6" ht="13.5" customHeight="1">
      <c r="A22" s="483"/>
      <c r="B22" s="82" t="s">
        <v>275</v>
      </c>
      <c r="C22" s="83"/>
      <c r="D22" s="84"/>
      <c r="E22" s="91">
        <f>SUM(E19:E20)</f>
        <v>4238.200000000001</v>
      </c>
      <c r="F22" s="86"/>
    </row>
    <row r="23" spans="1:6" ht="13.5" customHeight="1">
      <c r="A23" s="483" t="s">
        <v>286</v>
      </c>
      <c r="B23" s="82" t="s">
        <v>281</v>
      </c>
      <c r="C23" s="83"/>
      <c r="D23" s="84"/>
      <c r="E23" s="343">
        <v>0.063</v>
      </c>
      <c r="F23" s="340">
        <v>2007</v>
      </c>
    </row>
    <row r="24" spans="1:6" ht="13.5" customHeight="1">
      <c r="A24" s="483"/>
      <c r="B24" s="82" t="s">
        <v>282</v>
      </c>
      <c r="C24" s="83"/>
      <c r="D24" s="84"/>
      <c r="E24" s="343">
        <v>0.095</v>
      </c>
      <c r="F24" s="340">
        <v>2007</v>
      </c>
    </row>
    <row r="25" spans="1:6" ht="13.5" customHeight="1">
      <c r="A25" s="483"/>
      <c r="B25" s="82" t="s">
        <v>275</v>
      </c>
      <c r="C25" s="83"/>
      <c r="D25" s="84"/>
      <c r="E25" s="343">
        <v>0.074</v>
      </c>
      <c r="F25" s="340">
        <v>2007</v>
      </c>
    </row>
    <row r="26" spans="1:6" ht="13.5" customHeight="1">
      <c r="A26" s="481" t="s">
        <v>287</v>
      </c>
      <c r="B26" s="482"/>
      <c r="C26" s="482"/>
      <c r="D26" s="84"/>
      <c r="E26" s="343">
        <v>0.541</v>
      </c>
      <c r="F26" s="340">
        <v>2007</v>
      </c>
    </row>
    <row r="27" spans="1:6" ht="13.5" customHeight="1">
      <c r="A27" s="481" t="s">
        <v>288</v>
      </c>
      <c r="B27" s="482"/>
      <c r="C27" s="482"/>
      <c r="D27" s="84"/>
      <c r="E27" s="343">
        <v>0.662</v>
      </c>
      <c r="F27" s="340">
        <v>2007</v>
      </c>
    </row>
    <row r="28" spans="1:6" ht="13.5" customHeight="1">
      <c r="A28" s="481" t="s">
        <v>289</v>
      </c>
      <c r="B28" s="482"/>
      <c r="C28" s="482"/>
      <c r="D28" s="84"/>
      <c r="E28" s="343">
        <v>0.21</v>
      </c>
      <c r="F28" s="340">
        <v>2007</v>
      </c>
    </row>
    <row r="29" spans="1:6" ht="13.5" customHeight="1">
      <c r="A29" s="478" t="s">
        <v>609</v>
      </c>
      <c r="B29" s="479"/>
      <c r="C29" s="479"/>
      <c r="D29" s="480"/>
      <c r="E29" s="347">
        <v>0.07</v>
      </c>
      <c r="F29" s="340">
        <v>2006</v>
      </c>
    </row>
    <row r="30" spans="1:6" ht="13.5" customHeight="1">
      <c r="A30" s="80"/>
      <c r="B30" s="94"/>
      <c r="C30" s="80"/>
      <c r="D30" s="80"/>
      <c r="E30" s="80"/>
      <c r="F30" s="49"/>
    </row>
    <row r="31" spans="1:6" ht="13.5" customHeight="1">
      <c r="A31" s="80"/>
      <c r="B31" s="49"/>
      <c r="C31" s="49"/>
      <c r="D31" s="49"/>
      <c r="E31" s="49"/>
      <c r="F31" s="49"/>
    </row>
    <row r="32" spans="1:6" ht="13.5" customHeight="1">
      <c r="A32" s="95"/>
      <c r="B32" s="95"/>
      <c r="C32" s="95"/>
      <c r="D32" s="95"/>
      <c r="E32" s="95"/>
      <c r="F32" s="49"/>
    </row>
    <row r="33" spans="1:6" ht="13.5" customHeight="1">
      <c r="A33" s="28"/>
      <c r="B33" s="49"/>
      <c r="C33" s="49"/>
      <c r="D33" s="49"/>
      <c r="E33" s="49"/>
      <c r="F33" s="49"/>
    </row>
    <row r="34" spans="1:6" ht="13.5" customHeight="1">
      <c r="A34" s="96"/>
      <c r="B34" s="49"/>
      <c r="C34" s="49"/>
      <c r="D34" s="49"/>
      <c r="E34" s="49"/>
      <c r="F34" s="49"/>
    </row>
    <row r="35" spans="1:6" ht="13.5" customHeight="1">
      <c r="A35" s="49"/>
      <c r="B35" s="49"/>
      <c r="C35" s="49"/>
      <c r="D35" s="49"/>
      <c r="E35" s="49"/>
      <c r="F35" s="49"/>
    </row>
    <row r="36" ht="13.5" customHeight="1"/>
    <row r="40" ht="27" customHeight="1"/>
  </sheetData>
  <sheetProtection/>
  <mergeCells count="14">
    <mergeCell ref="B20:B21"/>
    <mergeCell ref="A23:A25"/>
    <mergeCell ref="A26:C26"/>
    <mergeCell ref="A27:C27"/>
    <mergeCell ref="A29:D29"/>
    <mergeCell ref="A28:C28"/>
    <mergeCell ref="A7:A10"/>
    <mergeCell ref="A12:A13"/>
    <mergeCell ref="B12:C12"/>
    <mergeCell ref="B13:C13"/>
    <mergeCell ref="A14:A18"/>
    <mergeCell ref="B15:B17"/>
    <mergeCell ref="C16:C17"/>
    <mergeCell ref="A19:A2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view="pageBreakPreview" zoomScaleSheetLayoutView="100" zoomScalePageLayoutView="0" workbookViewId="0" topLeftCell="A1">
      <selection activeCell="D3" sqref="D3"/>
    </sheetView>
  </sheetViews>
  <sheetFormatPr defaultColWidth="9.140625" defaultRowHeight="12.75"/>
  <cols>
    <col min="1" max="1" width="32.57421875" style="0" customWidth="1"/>
    <col min="2" max="3" width="18.28125" style="0" customWidth="1"/>
    <col min="4" max="4" width="18.140625" style="0" customWidth="1"/>
  </cols>
  <sheetData>
    <row r="1" spans="1:4" ht="12.75">
      <c r="A1" s="62" t="str">
        <f>'T.0.1'!B3</f>
        <v>Obj.1-2</v>
      </c>
      <c r="B1" s="63" t="str">
        <f>'T.0.1'!B7</f>
        <v>MAOBJ</v>
      </c>
      <c r="C1" s="64">
        <f>'T.0.1'!B6</f>
        <v>2007</v>
      </c>
      <c r="D1" s="8"/>
    </row>
    <row r="2" spans="1:4" ht="19.5" customHeight="1">
      <c r="A2" s="78" t="s">
        <v>290</v>
      </c>
      <c r="B2" s="97"/>
      <c r="C2" s="97"/>
      <c r="D2" s="97"/>
    </row>
    <row r="3" spans="1:4" ht="18">
      <c r="A3" s="78"/>
      <c r="B3" s="90" t="s">
        <v>267</v>
      </c>
      <c r="C3" s="98"/>
      <c r="D3" s="99">
        <v>2007</v>
      </c>
    </row>
    <row r="4" spans="1:4" ht="13.5" customHeight="1">
      <c r="A4" s="100"/>
      <c r="B4" s="100"/>
      <c r="C4" s="100"/>
      <c r="D4" s="100"/>
    </row>
    <row r="5" spans="1:4" ht="13.5" customHeight="1">
      <c r="A5" s="89"/>
      <c r="B5" s="75" t="s">
        <v>291</v>
      </c>
      <c r="C5" s="75" t="s">
        <v>292</v>
      </c>
      <c r="D5" s="75" t="s">
        <v>293</v>
      </c>
    </row>
    <row r="6" spans="1:4" ht="13.5" customHeight="1">
      <c r="A6" s="89" t="s">
        <v>294</v>
      </c>
      <c r="B6" s="340">
        <v>4506</v>
      </c>
      <c r="C6" s="101">
        <f>IF(AND(ISNUMBER(B6),ISNUMBER(B9),B9&lt;&gt;0),B6/B9,0)</f>
        <v>0.7759600482176683</v>
      </c>
      <c r="D6" s="101">
        <f>IF(AND(ISNUMBER(B6),ISNUMBER(B15),B15&lt;&gt;0),B6/B15,0)</f>
        <v>0.48435988390841667</v>
      </c>
    </row>
    <row r="7" spans="1:4" ht="13.5" customHeight="1">
      <c r="A7" s="89" t="s">
        <v>295</v>
      </c>
      <c r="B7" s="340">
        <v>284</v>
      </c>
      <c r="C7" s="101">
        <f>IF(AND(ISNUMBER(B7),ISNUMBER(B9),B9&lt;&gt;0),B7/B9,0)</f>
        <v>0.0489064921646289</v>
      </c>
      <c r="D7" s="101">
        <f>IF(AND(ISNUMBER(B7),ISNUMBER(B15),B15&lt;&gt;0),B7/B15,0)</f>
        <v>0.03052778673546168</v>
      </c>
    </row>
    <row r="8" spans="1:4" ht="13.5" customHeight="1">
      <c r="A8" s="89" t="s">
        <v>296</v>
      </c>
      <c r="B8" s="340">
        <v>1017</v>
      </c>
      <c r="C8" s="101">
        <f>IF(AND(ISNUMBER(B8),ISNUMBER(B9),B9&lt;&gt;0),B8/B9,0)</f>
        <v>0.17513345961770277</v>
      </c>
      <c r="D8" s="101">
        <f>IF(AND(ISNUMBER(B8),ISNUMBER(B15),B15&lt;&gt;0),B8/B15,0)</f>
        <v>0.10931957433086101</v>
      </c>
    </row>
    <row r="9" spans="1:4" ht="13.5" customHeight="1">
      <c r="A9" s="102" t="s">
        <v>297</v>
      </c>
      <c r="B9" s="91">
        <f>SUM(B6:B8)</f>
        <v>5807</v>
      </c>
      <c r="C9" s="101">
        <f>SUM(C6:C8)</f>
        <v>1</v>
      </c>
      <c r="D9" s="101">
        <f>IF(AND(ISNUMBER(B9),ISNUMBER(B15),B15&lt;&gt;0),B9/B15,0)</f>
        <v>0.6242072449747393</v>
      </c>
    </row>
    <row r="10" spans="1:4" ht="13.5" customHeight="1">
      <c r="A10" s="82"/>
      <c r="B10" s="103"/>
      <c r="C10" s="103"/>
      <c r="D10" s="104"/>
    </row>
    <row r="11" spans="1:4" ht="13.5" customHeight="1">
      <c r="A11" s="89" t="s">
        <v>298</v>
      </c>
      <c r="B11" s="340">
        <v>1822</v>
      </c>
      <c r="C11" s="105"/>
      <c r="D11" s="101">
        <f>IF(AND(ISNUMBER(B11),ISNUMBER(B15),B15&lt;&gt;0),B11/B15,0)</f>
        <v>0.19585080081694078</v>
      </c>
    </row>
    <row r="12" spans="1:4" ht="13.5" customHeight="1">
      <c r="A12" s="106"/>
      <c r="B12" s="348"/>
      <c r="C12" s="107"/>
      <c r="D12" s="108"/>
    </row>
    <row r="13" spans="1:4" ht="13.5" customHeight="1">
      <c r="A13" s="89" t="s">
        <v>299</v>
      </c>
      <c r="B13" s="340">
        <v>1674</v>
      </c>
      <c r="C13" s="105"/>
      <c r="D13" s="101">
        <f>IF(AND(ISNUMBER(B13),ISNUMBER(B15),B15&lt;&gt;0),B13/B15,0)</f>
        <v>0.1799419542083199</v>
      </c>
    </row>
    <row r="14" spans="1:4" ht="13.5" customHeight="1">
      <c r="A14" s="82"/>
      <c r="B14" s="103"/>
      <c r="C14" s="103"/>
      <c r="D14" s="104"/>
    </row>
    <row r="15" spans="1:4" ht="13.5" customHeight="1">
      <c r="A15" s="102" t="s">
        <v>300</v>
      </c>
      <c r="B15" s="91">
        <f>SUM(B9,B11,B13)</f>
        <v>9303</v>
      </c>
      <c r="C15" s="105"/>
      <c r="D15" s="101">
        <f>SUM(D9,D11,D13)</f>
        <v>1</v>
      </c>
    </row>
    <row r="16" spans="1:4" ht="12.75">
      <c r="A16" s="49"/>
      <c r="B16" s="49"/>
      <c r="C16" s="49"/>
      <c r="D16" s="49"/>
    </row>
    <row r="17" spans="1:4" ht="12.75">
      <c r="A17" s="49"/>
      <c r="B17" s="49"/>
      <c r="C17" s="49"/>
      <c r="D17" s="49"/>
    </row>
    <row r="18" spans="1:4" ht="12.75">
      <c r="A18" s="49"/>
      <c r="B18" s="49"/>
      <c r="C18" s="49"/>
      <c r="D18" s="49"/>
    </row>
    <row r="19" spans="1:4" ht="12.75">
      <c r="A19" s="49"/>
      <c r="B19" s="49"/>
      <c r="C19" s="49"/>
      <c r="D19" s="49"/>
    </row>
    <row r="20" spans="1:4" ht="12.75">
      <c r="A20" s="49"/>
      <c r="B20" s="49"/>
      <c r="C20" s="49"/>
      <c r="D20" s="49"/>
    </row>
    <row r="21" spans="1:4" ht="12.75">
      <c r="A21" s="49"/>
      <c r="B21" s="49"/>
      <c r="C21" s="49"/>
      <c r="D21" s="49"/>
    </row>
    <row r="22" spans="1:4" ht="12.75">
      <c r="A22" s="49"/>
      <c r="B22" s="49"/>
      <c r="C22" s="49"/>
      <c r="D22" s="49"/>
    </row>
    <row r="23" spans="1:4" ht="12.75">
      <c r="A23" s="49"/>
      <c r="B23" s="49"/>
      <c r="C23" s="49"/>
      <c r="D23" s="49"/>
    </row>
    <row r="24" spans="1:4" ht="12.75">
      <c r="A24" s="49"/>
      <c r="B24" s="49"/>
      <c r="C24" s="49"/>
      <c r="D24" s="49"/>
    </row>
    <row r="25" spans="1:4" ht="12.75">
      <c r="A25" s="49"/>
      <c r="B25" s="49"/>
      <c r="C25" s="49"/>
      <c r="D25" s="49"/>
    </row>
    <row r="26" spans="1:4" ht="12.75">
      <c r="A26" s="109"/>
      <c r="B26" s="49"/>
      <c r="C26" s="49"/>
      <c r="D26" s="49"/>
    </row>
    <row r="27" spans="1:4" ht="12.75">
      <c r="A27" s="109"/>
      <c r="B27" s="49"/>
      <c r="C27" s="49"/>
      <c r="D27" s="49"/>
    </row>
    <row r="28" spans="1:4" ht="12.75">
      <c r="A28" s="109"/>
      <c r="B28" s="49"/>
      <c r="C28" s="49"/>
      <c r="D28" s="49"/>
    </row>
    <row r="29" spans="1:4" ht="12.75">
      <c r="A29" s="109"/>
      <c r="B29" s="49"/>
      <c r="C29" s="49"/>
      <c r="D29" s="49"/>
    </row>
    <row r="30" spans="1:4" ht="12.75">
      <c r="A30" s="109"/>
      <c r="B30" s="49"/>
      <c r="C30" s="49"/>
      <c r="D30" s="49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view="pageBreakPreview" zoomScaleSheetLayoutView="100" zoomScalePageLayoutView="0" workbookViewId="0" topLeftCell="A1">
      <selection activeCell="I12" sqref="I12"/>
    </sheetView>
  </sheetViews>
  <sheetFormatPr defaultColWidth="9.140625" defaultRowHeight="12.75"/>
  <cols>
    <col min="1" max="1" width="8.57421875" style="0" customWidth="1"/>
    <col min="2" max="2" width="30.28125" style="0" customWidth="1"/>
    <col min="3" max="4" width="15.7109375" style="0" customWidth="1"/>
    <col min="5" max="5" width="17.140625" style="0" customWidth="1"/>
    <col min="6" max="6" width="12.7109375" style="0" customWidth="1"/>
    <col min="7" max="7" width="11.140625" style="0" customWidth="1"/>
    <col min="8" max="8" width="7.28125" style="0" customWidth="1"/>
    <col min="9" max="9" width="11.140625" style="0" customWidth="1"/>
    <col min="10" max="10" width="7.140625" style="0" customWidth="1"/>
    <col min="11" max="11" width="13.7109375" style="0" customWidth="1"/>
  </cols>
  <sheetData>
    <row r="1" spans="1:11" ht="12.75">
      <c r="A1" s="62" t="str">
        <f>'T.0.1'!B3</f>
        <v>Obj.1-2</v>
      </c>
      <c r="B1" s="63" t="str">
        <f>'T.0.1'!B7</f>
        <v>MAOBJ</v>
      </c>
      <c r="C1" s="64">
        <f>'T.0.1'!B6</f>
        <v>2007</v>
      </c>
      <c r="D1" s="49"/>
      <c r="E1" s="49"/>
      <c r="F1" s="49"/>
      <c r="G1" s="49"/>
      <c r="H1" s="49"/>
      <c r="I1" s="49"/>
      <c r="J1" s="8"/>
      <c r="K1" s="49"/>
    </row>
    <row r="2" spans="1:10" ht="18" customHeight="1">
      <c r="A2" s="110" t="s">
        <v>301</v>
      </c>
      <c r="B2" s="111"/>
      <c r="C2" s="80"/>
      <c r="D2" s="80"/>
      <c r="E2" s="80"/>
      <c r="F2" s="80"/>
      <c r="G2" s="80"/>
      <c r="H2" s="80"/>
      <c r="I2" s="80"/>
      <c r="J2" s="80"/>
    </row>
    <row r="3" spans="1:10" ht="18" customHeight="1">
      <c r="A3" s="110"/>
      <c r="B3" s="111"/>
      <c r="C3" s="49"/>
      <c r="D3" s="49"/>
      <c r="E3" s="49"/>
      <c r="F3" s="49"/>
      <c r="G3" s="49"/>
      <c r="H3" s="445" t="s">
        <v>302</v>
      </c>
      <c r="I3" s="446"/>
      <c r="J3" s="112">
        <v>2005</v>
      </c>
    </row>
    <row r="4" spans="1:10" ht="15" customHeight="1">
      <c r="A4" s="113"/>
      <c r="B4" s="113"/>
      <c r="C4" s="114"/>
      <c r="D4" s="114"/>
      <c r="E4" s="114"/>
      <c r="F4" s="114"/>
      <c r="G4" s="114"/>
      <c r="H4" s="114"/>
      <c r="I4" s="114"/>
      <c r="J4" s="114"/>
    </row>
    <row r="5" spans="1:10" ht="42" customHeight="1">
      <c r="A5" s="485" t="s">
        <v>303</v>
      </c>
      <c r="B5" s="447"/>
      <c r="C5" s="116" t="s">
        <v>304</v>
      </c>
      <c r="D5" s="116" t="s">
        <v>305</v>
      </c>
      <c r="E5" s="116" t="s">
        <v>306</v>
      </c>
      <c r="F5" s="485" t="s">
        <v>307</v>
      </c>
      <c r="G5" s="486"/>
      <c r="H5" s="486"/>
      <c r="I5" s="486"/>
      <c r="J5" s="447"/>
    </row>
    <row r="6" spans="1:10" ht="25.5">
      <c r="A6" s="92"/>
      <c r="B6" s="115"/>
      <c r="C6" s="117"/>
      <c r="D6" s="117"/>
      <c r="E6" s="117"/>
      <c r="F6" s="117" t="s">
        <v>308</v>
      </c>
      <c r="G6" s="117" t="s">
        <v>309</v>
      </c>
      <c r="H6" s="116" t="s">
        <v>310</v>
      </c>
      <c r="I6" s="118" t="s">
        <v>311</v>
      </c>
      <c r="J6" s="118" t="s">
        <v>310</v>
      </c>
    </row>
    <row r="7" spans="1:10" ht="13.5" customHeight="1">
      <c r="A7" s="459" t="s">
        <v>312</v>
      </c>
      <c r="B7" s="444"/>
      <c r="C7" s="349">
        <v>109.73410455577685</v>
      </c>
      <c r="D7" s="349">
        <v>2506.3854819769954</v>
      </c>
      <c r="E7" s="349">
        <v>191.29473068766052</v>
      </c>
      <c r="F7" s="349">
        <v>106.7501045557769</v>
      </c>
      <c r="G7" s="349">
        <v>19.439526684306973</v>
      </c>
      <c r="H7" s="101">
        <f aca="true" t="shared" si="0" ref="H7:H18">IF(AND(ISNUMBER(G7),ISNUMBER(F7),F7&lt;&gt;0),G7/F7,0)</f>
        <v>0.1821031161065498</v>
      </c>
      <c r="I7" s="349">
        <v>47.82702851503555</v>
      </c>
      <c r="J7" s="101">
        <f aca="true" t="shared" si="1" ref="J7:J18">IF(AND(ISNUMBER(I7),ISNUMBER(F7),F7&lt;&gt;0),I7/F7,0)</f>
        <v>0.4480279313454531</v>
      </c>
    </row>
    <row r="8" spans="1:10" ht="13.5" customHeight="1">
      <c r="A8" s="459" t="s">
        <v>313</v>
      </c>
      <c r="B8" s="444"/>
      <c r="C8" s="349">
        <v>10.930648062902387</v>
      </c>
      <c r="D8" s="349">
        <v>24.231210406944417</v>
      </c>
      <c r="E8" s="349">
        <v>5.437396444947678</v>
      </c>
      <c r="F8" s="349">
        <v>10.723648062902386</v>
      </c>
      <c r="G8" s="349">
        <v>2.4603449698238498</v>
      </c>
      <c r="H8" s="101">
        <f t="shared" si="0"/>
        <v>0.2294317153446334</v>
      </c>
      <c r="I8" s="349">
        <v>3.2565972192550445</v>
      </c>
      <c r="J8" s="101">
        <f t="shared" si="1"/>
        <v>0.3036837091400813</v>
      </c>
    </row>
    <row r="9" spans="1:10" ht="13.5" customHeight="1">
      <c r="A9" s="459" t="s">
        <v>314</v>
      </c>
      <c r="B9" s="444"/>
      <c r="C9" s="349">
        <v>48.725680910172684</v>
      </c>
      <c r="D9" s="349">
        <v>60.753913877887854</v>
      </c>
      <c r="E9" s="349">
        <v>5.896372637358453</v>
      </c>
      <c r="F9" s="349">
        <v>48.29468091017265</v>
      </c>
      <c r="G9" s="349">
        <v>6.024927838041938</v>
      </c>
      <c r="H9" s="101">
        <f t="shared" si="0"/>
        <v>0.12475344540008887</v>
      </c>
      <c r="I9" s="349">
        <v>24.773213158726087</v>
      </c>
      <c r="J9" s="101">
        <f t="shared" si="1"/>
        <v>0.5129594541644011</v>
      </c>
    </row>
    <row r="10" spans="1:10" ht="13.5" customHeight="1">
      <c r="A10" s="459" t="s">
        <v>315</v>
      </c>
      <c r="B10" s="444"/>
      <c r="C10" s="349">
        <v>43.366458173329185</v>
      </c>
      <c r="D10" s="349">
        <v>85.0335390818188</v>
      </c>
      <c r="E10" s="349">
        <v>6.8860629370645965</v>
      </c>
      <c r="F10" s="349">
        <v>42.82745817332916</v>
      </c>
      <c r="G10" s="349">
        <v>8.230041073134991</v>
      </c>
      <c r="H10" s="101">
        <f t="shared" si="0"/>
        <v>0.19216739503490443</v>
      </c>
      <c r="I10" s="349">
        <v>17.904068445332605</v>
      </c>
      <c r="J10" s="101">
        <f t="shared" si="1"/>
        <v>0.4180511571074834</v>
      </c>
    </row>
    <row r="11" spans="1:10" ht="13.5" customHeight="1">
      <c r="A11" s="459" t="s">
        <v>316</v>
      </c>
      <c r="B11" s="444"/>
      <c r="C11" s="350">
        <v>0</v>
      </c>
      <c r="D11" s="350">
        <v>0</v>
      </c>
      <c r="E11" s="350">
        <v>0</v>
      </c>
      <c r="F11" s="350">
        <v>0</v>
      </c>
      <c r="G11" s="350">
        <v>0</v>
      </c>
      <c r="H11" s="101">
        <f t="shared" si="0"/>
        <v>0</v>
      </c>
      <c r="I11" s="349">
        <v>0</v>
      </c>
      <c r="J11" s="101">
        <f t="shared" si="1"/>
        <v>0</v>
      </c>
    </row>
    <row r="12" spans="1:10" ht="13.5" customHeight="1">
      <c r="A12" s="459" t="s">
        <v>317</v>
      </c>
      <c r="B12" s="444"/>
      <c r="C12" s="349">
        <v>226.9654492585757</v>
      </c>
      <c r="D12" s="349">
        <v>1106.9740850928654</v>
      </c>
      <c r="E12" s="349">
        <v>691.775785066159</v>
      </c>
      <c r="F12" s="349">
        <v>226.1214492585757</v>
      </c>
      <c r="G12" s="349">
        <v>27.08743497619289</v>
      </c>
      <c r="H12" s="101">
        <f t="shared" si="0"/>
        <v>0.11979153266976328</v>
      </c>
      <c r="I12" s="349">
        <v>126.89832162429367</v>
      </c>
      <c r="J12" s="101">
        <f t="shared" si="1"/>
        <v>0.561195419719702</v>
      </c>
    </row>
    <row r="13" spans="1:10" ht="13.5" customHeight="1">
      <c r="A13" s="459" t="s">
        <v>318</v>
      </c>
      <c r="B13" s="444"/>
      <c r="C13" s="349">
        <v>3.1933384264527405</v>
      </c>
      <c r="D13" s="349">
        <v>114.5336459678298</v>
      </c>
      <c r="E13" s="349">
        <v>149.9793400356853</v>
      </c>
      <c r="F13" s="349">
        <v>2.99433842645274</v>
      </c>
      <c r="G13" s="349">
        <v>0.5094928735475355</v>
      </c>
      <c r="H13" s="101">
        <f t="shared" si="0"/>
        <v>0.1701520673303148</v>
      </c>
      <c r="I13" s="349">
        <v>1.4156448808295319</v>
      </c>
      <c r="J13" s="101">
        <f t="shared" si="1"/>
        <v>0.47277384156826374</v>
      </c>
    </row>
    <row r="14" spans="1:10" ht="13.5" customHeight="1">
      <c r="A14" s="459" t="s">
        <v>319</v>
      </c>
      <c r="B14" s="444"/>
      <c r="C14" s="349">
        <v>0.7212543693247583</v>
      </c>
      <c r="D14" s="349">
        <v>10.388792424180604</v>
      </c>
      <c r="E14" s="349">
        <v>18.788520066725525</v>
      </c>
      <c r="F14" s="349">
        <v>0.6652543693247585</v>
      </c>
      <c r="G14" s="349">
        <v>0.21405114274977255</v>
      </c>
      <c r="H14" s="101">
        <f t="shared" si="0"/>
        <v>0.32175834180095225</v>
      </c>
      <c r="I14" s="349">
        <v>0.12534789831960394</v>
      </c>
      <c r="J14" s="101">
        <f t="shared" si="1"/>
        <v>0.1884210072108713</v>
      </c>
    </row>
    <row r="15" spans="1:10" ht="13.5" customHeight="1">
      <c r="A15" s="459" t="s">
        <v>320</v>
      </c>
      <c r="B15" s="444"/>
      <c r="C15" s="349">
        <v>37.93682195523989</v>
      </c>
      <c r="D15" s="349">
        <v>30.851185608703734</v>
      </c>
      <c r="E15" s="349">
        <v>444.00775934113074</v>
      </c>
      <c r="F15" s="349">
        <v>37.66582195523989</v>
      </c>
      <c r="G15" s="349">
        <v>7.231373573845021</v>
      </c>
      <c r="H15" s="101">
        <f t="shared" si="0"/>
        <v>0.1919876747263981</v>
      </c>
      <c r="I15" s="349">
        <v>15.206177108544141</v>
      </c>
      <c r="J15" s="101">
        <f t="shared" si="1"/>
        <v>0.40371287069254386</v>
      </c>
    </row>
    <row r="16" spans="1:10" ht="13.5" customHeight="1">
      <c r="A16" s="459" t="s">
        <v>321</v>
      </c>
      <c r="B16" s="444"/>
      <c r="C16" s="349">
        <v>31.9876332997794</v>
      </c>
      <c r="D16" s="349">
        <v>14.11858262938931</v>
      </c>
      <c r="E16" s="349">
        <v>476.3804097461467</v>
      </c>
      <c r="F16" s="349">
        <v>31.61863329977939</v>
      </c>
      <c r="G16" s="349">
        <v>3.854942629255592</v>
      </c>
      <c r="H16" s="101">
        <f t="shared" si="0"/>
        <v>0.1219199638613883</v>
      </c>
      <c r="I16" s="349">
        <v>17.49284507527029</v>
      </c>
      <c r="J16" s="101">
        <f t="shared" si="1"/>
        <v>0.5532448195789772</v>
      </c>
    </row>
    <row r="17" spans="1:10" ht="13.5" customHeight="1">
      <c r="A17" s="459" t="s">
        <v>322</v>
      </c>
      <c r="B17" s="444"/>
      <c r="C17" s="349">
        <v>191.62847018295403</v>
      </c>
      <c r="D17" s="349">
        <v>304.0532353535578</v>
      </c>
      <c r="E17" s="349">
        <v>507.5765301434412</v>
      </c>
      <c r="F17" s="349">
        <v>191.1364701829538</v>
      </c>
      <c r="G17" s="349">
        <v>24.028155512921202</v>
      </c>
      <c r="H17" s="101">
        <f t="shared" si="0"/>
        <v>0.12571203962237928</v>
      </c>
      <c r="I17" s="349">
        <v>107.84683168592014</v>
      </c>
      <c r="J17" s="101">
        <f t="shared" si="1"/>
        <v>0.5642399463728209</v>
      </c>
    </row>
    <row r="18" spans="1:10" ht="13.5" customHeight="1">
      <c r="A18" s="459" t="s">
        <v>323</v>
      </c>
      <c r="B18" s="442"/>
      <c r="C18" s="349">
        <v>9.6025487027576</v>
      </c>
      <c r="D18" s="349">
        <v>9.22557231129328</v>
      </c>
      <c r="E18" s="349">
        <v>0</v>
      </c>
      <c r="F18" s="349">
        <v>8.09754870275761</v>
      </c>
      <c r="G18" s="349">
        <v>2.066676165740402</v>
      </c>
      <c r="H18" s="101">
        <f t="shared" si="0"/>
        <v>0.25522244343360334</v>
      </c>
      <c r="I18" s="349">
        <v>2.947967906052423</v>
      </c>
      <c r="J18" s="101">
        <f t="shared" si="1"/>
        <v>0.36405682932768235</v>
      </c>
    </row>
    <row r="19" spans="1:10" ht="13.5" customHeight="1">
      <c r="A19" s="119"/>
      <c r="B19" s="120"/>
      <c r="C19" s="93"/>
      <c r="D19" s="93"/>
      <c r="E19" s="93"/>
      <c r="F19" s="93"/>
      <c r="G19" s="93"/>
      <c r="H19" s="93"/>
      <c r="I19" s="121"/>
      <c r="J19" s="122"/>
    </row>
    <row r="20" spans="1:10" ht="13.5" customHeight="1">
      <c r="A20" s="443" t="s">
        <v>300</v>
      </c>
      <c r="B20" s="432"/>
      <c r="C20" s="91">
        <f>SUM(C7:C18)</f>
        <v>714.7924078972653</v>
      </c>
      <c r="D20" s="91">
        <f>SUM(D7:D18)</f>
        <v>4266.549244731466</v>
      </c>
      <c r="E20" s="91">
        <f>SUM(E12:E18)</f>
        <v>2288.5083443992885</v>
      </c>
      <c r="F20" s="91">
        <f>SUM(F7:F18)</f>
        <v>706.895407897265</v>
      </c>
      <c r="G20" s="91">
        <f>SUM(G7:G18)</f>
        <v>101.14696743956017</v>
      </c>
      <c r="H20" s="101">
        <f>IF(AND(ISNUMBER(G20),ISNUMBER(F20),F20&lt;&gt;0),G20/F20,0)</f>
        <v>0.14308618546615332</v>
      </c>
      <c r="I20" s="91">
        <f>SUM(I7:I18)</f>
        <v>365.6940435175791</v>
      </c>
      <c r="J20" s="101">
        <f>IF(AND(ISNUMBER(I20),ISNUMBER(F20),F20&lt;&gt;0),I20/F20,0)</f>
        <v>0.5173241181540202</v>
      </c>
    </row>
    <row r="21" spans="1:10" ht="12.75">
      <c r="A21" s="109"/>
      <c r="B21" s="49"/>
      <c r="C21" s="49"/>
      <c r="D21" s="49"/>
      <c r="E21" s="49"/>
      <c r="F21" s="49"/>
      <c r="G21" s="49"/>
      <c r="H21" s="49"/>
      <c r="I21" s="49"/>
      <c r="J21" s="49"/>
    </row>
    <row r="22" spans="1:10" ht="12.75">
      <c r="A22" s="109"/>
      <c r="B22" s="49"/>
      <c r="C22" s="49"/>
      <c r="D22" s="49"/>
      <c r="E22" s="49"/>
      <c r="F22" s="49"/>
      <c r="G22" s="49"/>
      <c r="H22" s="49"/>
      <c r="I22" s="49"/>
      <c r="J22" s="49"/>
    </row>
    <row r="23" spans="1:10" ht="12.75">
      <c r="A23" s="49"/>
      <c r="B23" s="49"/>
      <c r="C23" s="49"/>
      <c r="D23" s="49"/>
      <c r="E23" s="49"/>
      <c r="F23" s="49"/>
      <c r="G23" s="49"/>
      <c r="H23" s="49"/>
      <c r="I23" s="49"/>
      <c r="J23" s="49"/>
    </row>
    <row r="24" spans="1:10" ht="12.75">
      <c r="A24" s="49"/>
      <c r="B24" s="49"/>
      <c r="C24" s="49"/>
      <c r="D24" s="49"/>
      <c r="E24" s="49"/>
      <c r="F24" s="49"/>
      <c r="G24" s="49"/>
      <c r="H24" s="49"/>
      <c r="I24" s="49"/>
      <c r="J24" s="49"/>
    </row>
    <row r="25" spans="1:10" ht="12.75">
      <c r="A25" s="80"/>
      <c r="B25" s="80"/>
      <c r="C25" s="49"/>
      <c r="D25" s="49"/>
      <c r="E25" s="49"/>
      <c r="F25" s="49"/>
      <c r="G25" s="49"/>
      <c r="H25" s="49"/>
      <c r="I25" s="49"/>
      <c r="J25" s="49"/>
    </row>
    <row r="26" spans="1:10" ht="14.25">
      <c r="A26" s="123"/>
      <c r="B26" s="80"/>
      <c r="C26" s="49"/>
      <c r="D26" s="49"/>
      <c r="E26" s="49"/>
      <c r="F26" s="49"/>
      <c r="G26" s="49"/>
      <c r="H26" s="49"/>
      <c r="I26" s="49"/>
      <c r="J26" s="49"/>
    </row>
    <row r="27" spans="1:10" ht="12.75">
      <c r="A27" s="49"/>
      <c r="B27" s="49"/>
      <c r="C27" s="49"/>
      <c r="D27" s="49"/>
      <c r="E27" s="49"/>
      <c r="F27" s="49"/>
      <c r="G27" s="49"/>
      <c r="H27" s="49"/>
      <c r="I27" s="49"/>
      <c r="J27" s="49"/>
    </row>
  </sheetData>
  <sheetProtection/>
  <mergeCells count="16">
    <mergeCell ref="A18:B18"/>
    <mergeCell ref="A20:B20"/>
    <mergeCell ref="A12:B12"/>
    <mergeCell ref="A13:B13"/>
    <mergeCell ref="A16:B16"/>
    <mergeCell ref="A17:B17"/>
    <mergeCell ref="A14:B14"/>
    <mergeCell ref="A15:B15"/>
    <mergeCell ref="H3:I3"/>
    <mergeCell ref="A5:B5"/>
    <mergeCell ref="F5:J5"/>
    <mergeCell ref="A7:B7"/>
    <mergeCell ref="A8:B8"/>
    <mergeCell ref="A9:B9"/>
    <mergeCell ref="A10:B10"/>
    <mergeCell ref="A11:B11"/>
  </mergeCell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08"/>
  <sheetViews>
    <sheetView view="pageBreakPreview" zoomScaleSheetLayoutView="100" zoomScalePageLayoutView="0" workbookViewId="0" topLeftCell="B1">
      <selection activeCell="C40" sqref="C40:C41"/>
    </sheetView>
  </sheetViews>
  <sheetFormatPr defaultColWidth="9.140625" defaultRowHeight="12.75"/>
  <cols>
    <col min="1" max="1" width="38.7109375" style="181" customWidth="1"/>
    <col min="2" max="2" width="8.7109375" style="180" customWidth="1"/>
    <col min="3" max="3" width="28.28125" style="182" customWidth="1"/>
    <col min="4" max="4" width="17.8515625" style="180" customWidth="1"/>
    <col min="5" max="9" width="9.140625" style="181" customWidth="1"/>
    <col min="10" max="11" width="11.57421875" style="181" bestFit="1" customWidth="1"/>
    <col min="12" max="12" width="8.7109375" style="128" customWidth="1"/>
    <col min="13" max="16384" width="9.140625" style="128" customWidth="1"/>
  </cols>
  <sheetData>
    <row r="1" spans="1:12" ht="12.75">
      <c r="A1" s="124" t="str">
        <f>'T.0.1'!B3</f>
        <v>Obj.1-2</v>
      </c>
      <c r="B1" s="64" t="str">
        <f>'T.0.1'!B7</f>
        <v>MAOBJ</v>
      </c>
      <c r="C1" s="64">
        <f>'T.0.1'!B6</f>
        <v>2007</v>
      </c>
      <c r="D1" s="76"/>
      <c r="E1" s="125"/>
      <c r="F1" s="125"/>
      <c r="G1" s="125"/>
      <c r="H1" s="125"/>
      <c r="I1" s="125"/>
      <c r="J1" s="125"/>
      <c r="K1" s="126"/>
      <c r="L1" s="127"/>
    </row>
    <row r="2" spans="1:15" ht="24.75" customHeight="1">
      <c r="A2" s="129" t="s">
        <v>324</v>
      </c>
      <c r="B2" s="130"/>
      <c r="C2" s="131"/>
      <c r="D2" s="131"/>
      <c r="E2" s="125"/>
      <c r="F2" s="125"/>
      <c r="G2" s="125"/>
      <c r="H2" s="125"/>
      <c r="I2" s="125"/>
      <c r="J2" s="125"/>
      <c r="K2" s="125"/>
      <c r="M2" s="127"/>
      <c r="N2" s="127"/>
      <c r="O2" s="127"/>
    </row>
    <row r="3" spans="1:15" ht="14.25" customHeight="1">
      <c r="A3" s="118" t="s">
        <v>325</v>
      </c>
      <c r="B3" s="71" t="s">
        <v>326</v>
      </c>
      <c r="C3" s="433" t="s">
        <v>327</v>
      </c>
      <c r="D3" s="434"/>
      <c r="E3" s="118">
        <v>2000</v>
      </c>
      <c r="F3" s="118">
        <v>2001</v>
      </c>
      <c r="G3" s="118">
        <v>2002</v>
      </c>
      <c r="H3" s="118">
        <v>2003</v>
      </c>
      <c r="I3" s="118">
        <v>2004</v>
      </c>
      <c r="J3" s="118">
        <v>2005</v>
      </c>
      <c r="K3" s="118">
        <v>2006</v>
      </c>
      <c r="M3" s="127"/>
      <c r="N3" s="127"/>
      <c r="O3" s="127"/>
    </row>
    <row r="4" spans="1:15" ht="12.75" customHeight="1">
      <c r="A4" s="435" t="s">
        <v>108</v>
      </c>
      <c r="B4" s="438" t="s">
        <v>109</v>
      </c>
      <c r="C4" s="441" t="s">
        <v>328</v>
      </c>
      <c r="D4" s="424"/>
      <c r="E4" s="85"/>
      <c r="F4" s="85"/>
      <c r="G4" s="85"/>
      <c r="H4" s="85"/>
      <c r="I4" s="85"/>
      <c r="J4" s="85">
        <v>3978</v>
      </c>
      <c r="K4" s="85">
        <v>1000</v>
      </c>
      <c r="M4" s="127"/>
      <c r="N4" s="127"/>
      <c r="O4" s="127"/>
    </row>
    <row r="5" spans="1:15" ht="12.75" customHeight="1">
      <c r="A5" s="436"/>
      <c r="B5" s="439"/>
      <c r="C5" s="441" t="s">
        <v>329</v>
      </c>
      <c r="D5" s="424"/>
      <c r="E5" s="85"/>
      <c r="F5" s="85"/>
      <c r="G5" s="85"/>
      <c r="H5" s="85"/>
      <c r="I5" s="85"/>
      <c r="J5" s="85">
        <v>429483865.25882</v>
      </c>
      <c r="K5" s="85">
        <v>108503529.41176</v>
      </c>
      <c r="M5" s="127"/>
      <c r="N5" s="127"/>
      <c r="O5" s="127"/>
    </row>
    <row r="6" spans="1:15" ht="13.5" customHeight="1">
      <c r="A6" s="436"/>
      <c r="B6" s="439"/>
      <c r="C6" s="425" t="s">
        <v>330</v>
      </c>
      <c r="D6" s="136" t="s">
        <v>308</v>
      </c>
      <c r="E6" s="85"/>
      <c r="F6" s="85"/>
      <c r="G6" s="85"/>
      <c r="H6" s="85"/>
      <c r="I6" s="85"/>
      <c r="J6" s="85">
        <v>171814443.14117646</v>
      </c>
      <c r="K6" s="85">
        <v>43401568.62745098</v>
      </c>
      <c r="M6" s="127"/>
      <c r="N6" s="127"/>
      <c r="O6" s="127"/>
    </row>
    <row r="7" spans="1:15" ht="12.75" customHeight="1">
      <c r="A7" s="437"/>
      <c r="B7" s="440"/>
      <c r="C7" s="426"/>
      <c r="D7" s="136" t="s">
        <v>331</v>
      </c>
      <c r="E7" s="85"/>
      <c r="F7" s="85"/>
      <c r="G7" s="85"/>
      <c r="H7" s="85"/>
      <c r="I7" s="85"/>
      <c r="J7" s="85">
        <v>128858479.41568628</v>
      </c>
      <c r="K7" s="85">
        <v>32550588.23529412</v>
      </c>
      <c r="M7" s="127"/>
      <c r="N7" s="127"/>
      <c r="O7" s="127"/>
    </row>
    <row r="8" spans="1:15" ht="12.75" customHeight="1">
      <c r="A8" s="138"/>
      <c r="B8" s="76"/>
      <c r="C8" s="127"/>
      <c r="D8" s="127"/>
      <c r="E8" s="127"/>
      <c r="F8" s="127"/>
      <c r="G8" s="127"/>
      <c r="H8" s="127"/>
      <c r="I8" s="127"/>
      <c r="J8" s="127"/>
      <c r="K8" s="127"/>
      <c r="M8" s="127"/>
      <c r="N8" s="127"/>
      <c r="O8" s="127"/>
    </row>
    <row r="9" spans="1:15" ht="12.75" customHeight="1">
      <c r="A9" s="138"/>
      <c r="B9" s="76"/>
      <c r="C9" s="127"/>
      <c r="D9" s="127"/>
      <c r="E9" s="127"/>
      <c r="F9" s="127"/>
      <c r="G9" s="127"/>
      <c r="H9" s="127"/>
      <c r="I9" s="127"/>
      <c r="J9" s="127"/>
      <c r="K9" s="127"/>
      <c r="M9" s="127"/>
      <c r="N9" s="127"/>
      <c r="O9" s="127"/>
    </row>
    <row r="10" spans="1:15" ht="12.75" customHeight="1">
      <c r="A10" s="435" t="s">
        <v>114</v>
      </c>
      <c r="B10" s="438" t="s">
        <v>115</v>
      </c>
      <c r="C10" s="441" t="s">
        <v>328</v>
      </c>
      <c r="D10" s="424"/>
      <c r="E10" s="85"/>
      <c r="F10" s="85"/>
      <c r="G10" s="85"/>
      <c r="H10" s="85"/>
      <c r="I10" s="85"/>
      <c r="J10" s="85">
        <v>215</v>
      </c>
      <c r="K10" s="85">
        <v>215</v>
      </c>
      <c r="M10" s="127"/>
      <c r="N10" s="127"/>
      <c r="O10" s="127"/>
    </row>
    <row r="11" spans="1:15" ht="12.75" customHeight="1">
      <c r="A11" s="436"/>
      <c r="B11" s="439"/>
      <c r="C11" s="425" t="s">
        <v>330</v>
      </c>
      <c r="D11" s="136" t="s">
        <v>308</v>
      </c>
      <c r="E11" s="85"/>
      <c r="F11" s="85"/>
      <c r="G11" s="85"/>
      <c r="H11" s="85"/>
      <c r="I11" s="85"/>
      <c r="J11" s="85">
        <v>5986274.509803922</v>
      </c>
      <c r="K11" s="85">
        <v>5986274.509803922</v>
      </c>
      <c r="M11" s="127"/>
      <c r="N11" s="127"/>
      <c r="O11" s="127"/>
    </row>
    <row r="12" spans="1:15" ht="12.75" customHeight="1">
      <c r="A12" s="436"/>
      <c r="B12" s="439"/>
      <c r="C12" s="426"/>
      <c r="D12" s="136" t="s">
        <v>331</v>
      </c>
      <c r="E12" s="139"/>
      <c r="F12" s="139"/>
      <c r="G12" s="139"/>
      <c r="H12" s="139"/>
      <c r="I12" s="139"/>
      <c r="J12" s="85">
        <v>4490196.0784313725</v>
      </c>
      <c r="K12" s="85">
        <v>4490196.0784313725</v>
      </c>
      <c r="M12" s="127"/>
      <c r="N12" s="127"/>
      <c r="O12" s="127"/>
    </row>
    <row r="13" spans="1:15" ht="12.75" customHeight="1">
      <c r="A13" s="140"/>
      <c r="B13" s="141"/>
      <c r="C13" s="140"/>
      <c r="D13" s="140"/>
      <c r="E13" s="140"/>
      <c r="F13" s="140"/>
      <c r="G13" s="140"/>
      <c r="H13" s="140"/>
      <c r="I13" s="140"/>
      <c r="J13" s="140"/>
      <c r="K13" s="140"/>
      <c r="M13" s="127"/>
      <c r="N13" s="127"/>
      <c r="O13" s="127"/>
    </row>
    <row r="14" spans="1:15" ht="12.75" customHeight="1">
      <c r="A14" s="142"/>
      <c r="B14" s="143"/>
      <c r="C14" s="142"/>
      <c r="D14" s="142"/>
      <c r="E14" s="142"/>
      <c r="F14" s="142"/>
      <c r="G14" s="142"/>
      <c r="H14" s="142"/>
      <c r="I14" s="142"/>
      <c r="J14" s="142"/>
      <c r="K14" s="142"/>
      <c r="M14" s="127"/>
      <c r="N14" s="127"/>
      <c r="O14" s="127"/>
    </row>
    <row r="15" spans="1:15" ht="12.75" customHeight="1">
      <c r="A15" s="435" t="s">
        <v>120</v>
      </c>
      <c r="B15" s="438" t="s">
        <v>119</v>
      </c>
      <c r="C15" s="441" t="s">
        <v>328</v>
      </c>
      <c r="D15" s="424"/>
      <c r="E15" s="144"/>
      <c r="F15" s="144"/>
      <c r="G15" s="144"/>
      <c r="H15" s="144"/>
      <c r="I15" s="144"/>
      <c r="J15" s="144">
        <v>20</v>
      </c>
      <c r="K15" s="85">
        <v>20</v>
      </c>
      <c r="M15" s="127"/>
      <c r="N15" s="127"/>
      <c r="O15" s="127"/>
    </row>
    <row r="16" spans="1:15" ht="12.75" customHeight="1">
      <c r="A16" s="436"/>
      <c r="B16" s="439"/>
      <c r="C16" s="441" t="s">
        <v>329</v>
      </c>
      <c r="D16" s="424"/>
      <c r="E16" s="85"/>
      <c r="F16" s="85"/>
      <c r="G16" s="85"/>
      <c r="H16" s="85"/>
      <c r="I16" s="85"/>
      <c r="J16" s="85">
        <v>3547058.8235294116</v>
      </c>
      <c r="K16" s="85">
        <v>3547058.8235294116</v>
      </c>
      <c r="M16" s="127"/>
      <c r="N16" s="127"/>
      <c r="O16" s="127"/>
    </row>
    <row r="17" spans="1:15" ht="12.75" customHeight="1">
      <c r="A17" s="436"/>
      <c r="B17" s="439"/>
      <c r="C17" s="425" t="s">
        <v>330</v>
      </c>
      <c r="D17" s="136" t="s">
        <v>308</v>
      </c>
      <c r="E17" s="85"/>
      <c r="F17" s="85"/>
      <c r="G17" s="85"/>
      <c r="H17" s="85"/>
      <c r="I17" s="85"/>
      <c r="J17" s="85">
        <v>3192156.862745098</v>
      </c>
      <c r="K17" s="85">
        <v>3192156.862745098</v>
      </c>
      <c r="M17" s="127"/>
      <c r="N17" s="127"/>
      <c r="O17" s="127"/>
    </row>
    <row r="18" spans="1:15" ht="12.75" customHeight="1">
      <c r="A18" s="437"/>
      <c r="B18" s="440"/>
      <c r="C18" s="426"/>
      <c r="D18" s="136" t="s">
        <v>331</v>
      </c>
      <c r="E18" s="85"/>
      <c r="F18" s="85"/>
      <c r="G18" s="85"/>
      <c r="H18" s="85"/>
      <c r="I18" s="85"/>
      <c r="J18" s="85">
        <v>2394117.6470588236</v>
      </c>
      <c r="K18" s="85">
        <v>2394117.6470588236</v>
      </c>
      <c r="M18" s="127"/>
      <c r="N18" s="127"/>
      <c r="O18" s="127"/>
    </row>
    <row r="19" spans="1:15" ht="12.75" customHeight="1">
      <c r="A19" s="145"/>
      <c r="B19" s="141"/>
      <c r="C19" s="145"/>
      <c r="D19" s="145"/>
      <c r="E19" s="140"/>
      <c r="F19" s="140"/>
      <c r="G19" s="140"/>
      <c r="H19" s="140"/>
      <c r="I19" s="140"/>
      <c r="J19" s="140"/>
      <c r="K19" s="140"/>
      <c r="M19" s="127"/>
      <c r="N19" s="127"/>
      <c r="O19" s="127"/>
    </row>
    <row r="20" spans="1:15" ht="12.75" customHeight="1">
      <c r="A20" s="146"/>
      <c r="B20" s="143"/>
      <c r="C20" s="146"/>
      <c r="D20" s="146"/>
      <c r="E20" s="142"/>
      <c r="F20" s="142"/>
      <c r="G20" s="142"/>
      <c r="H20" s="142"/>
      <c r="I20" s="142"/>
      <c r="J20" s="142"/>
      <c r="K20" s="142"/>
      <c r="M20" s="127"/>
      <c r="N20" s="127"/>
      <c r="O20" s="127"/>
    </row>
    <row r="21" spans="1:15" ht="12.75" customHeight="1">
      <c r="A21" s="435" t="s">
        <v>332</v>
      </c>
      <c r="B21" s="438" t="s">
        <v>123</v>
      </c>
      <c r="C21" s="429" t="s">
        <v>333</v>
      </c>
      <c r="D21" s="430"/>
      <c r="E21" s="147"/>
      <c r="F21" s="147"/>
      <c r="G21" s="147"/>
      <c r="H21" s="147"/>
      <c r="I21" s="147"/>
      <c r="J21" s="147"/>
      <c r="K21" s="148"/>
      <c r="M21" s="127"/>
      <c r="N21" s="127"/>
      <c r="O21" s="127"/>
    </row>
    <row r="22" spans="1:15" ht="12.75" customHeight="1">
      <c r="A22" s="436"/>
      <c r="B22" s="439"/>
      <c r="C22" s="429" t="s">
        <v>334</v>
      </c>
      <c r="D22" s="430"/>
      <c r="E22" s="148"/>
      <c r="F22" s="148"/>
      <c r="G22" s="148"/>
      <c r="H22" s="148"/>
      <c r="I22" s="148"/>
      <c r="J22" s="148"/>
      <c r="K22" s="148"/>
      <c r="M22" s="127"/>
      <c r="N22" s="127"/>
      <c r="O22" s="127"/>
    </row>
    <row r="23" spans="1:15" ht="12.75" customHeight="1">
      <c r="A23" s="436"/>
      <c r="B23" s="439"/>
      <c r="C23" s="425" t="s">
        <v>330</v>
      </c>
      <c r="D23" s="136" t="s">
        <v>308</v>
      </c>
      <c r="E23" s="148"/>
      <c r="F23" s="148"/>
      <c r="G23" s="148"/>
      <c r="H23" s="148"/>
      <c r="I23" s="148"/>
      <c r="J23" s="148"/>
      <c r="K23" s="148"/>
      <c r="M23" s="127"/>
      <c r="N23" s="127"/>
      <c r="O23" s="127"/>
    </row>
    <row r="24" spans="1:15" ht="12.75" customHeight="1">
      <c r="A24" s="437"/>
      <c r="B24" s="440"/>
      <c r="C24" s="426"/>
      <c r="D24" s="136" t="s">
        <v>331</v>
      </c>
      <c r="E24" s="149"/>
      <c r="F24" s="149"/>
      <c r="G24" s="149"/>
      <c r="H24" s="149"/>
      <c r="I24" s="149"/>
      <c r="J24" s="149"/>
      <c r="K24" s="148"/>
      <c r="M24" s="127"/>
      <c r="N24" s="127"/>
      <c r="O24" s="127"/>
    </row>
    <row r="25" spans="1:15" ht="12.75" customHeight="1">
      <c r="A25" s="145"/>
      <c r="B25" s="141"/>
      <c r="C25" s="145"/>
      <c r="D25" s="145"/>
      <c r="E25" s="140"/>
      <c r="F25" s="140"/>
      <c r="G25" s="140"/>
      <c r="H25" s="140"/>
      <c r="I25" s="140"/>
      <c r="J25" s="140"/>
      <c r="K25" s="140"/>
      <c r="M25" s="127"/>
      <c r="N25" s="127"/>
      <c r="O25" s="127"/>
    </row>
    <row r="26" spans="1:15" ht="12.75" customHeight="1">
      <c r="A26" s="146"/>
      <c r="B26" s="143"/>
      <c r="C26" s="146"/>
      <c r="D26" s="146"/>
      <c r="E26" s="142"/>
      <c r="F26" s="142"/>
      <c r="G26" s="142"/>
      <c r="H26" s="142"/>
      <c r="I26" s="142"/>
      <c r="J26" s="142"/>
      <c r="K26" s="142"/>
      <c r="M26" s="127"/>
      <c r="N26" s="127"/>
      <c r="O26" s="127"/>
    </row>
    <row r="27" spans="1:15" ht="12.75" customHeight="1">
      <c r="A27" s="435" t="s">
        <v>128</v>
      </c>
      <c r="B27" s="438" t="s">
        <v>129</v>
      </c>
      <c r="C27" s="427" t="s">
        <v>335</v>
      </c>
      <c r="D27" s="428"/>
      <c r="E27" s="147"/>
      <c r="F27" s="147"/>
      <c r="G27" s="147"/>
      <c r="H27" s="147"/>
      <c r="I27" s="147"/>
      <c r="J27" s="147"/>
      <c r="K27" s="148"/>
      <c r="M27" s="127"/>
      <c r="N27" s="127"/>
      <c r="O27" s="127"/>
    </row>
    <row r="28" spans="1:15" ht="12.75" customHeight="1">
      <c r="A28" s="436"/>
      <c r="B28" s="439"/>
      <c r="C28" s="427" t="s">
        <v>336</v>
      </c>
      <c r="D28" s="428"/>
      <c r="E28" s="148"/>
      <c r="F28" s="148"/>
      <c r="G28" s="148"/>
      <c r="H28" s="148"/>
      <c r="I28" s="148"/>
      <c r="J28" s="148"/>
      <c r="K28" s="148"/>
      <c r="M28" s="127"/>
      <c r="N28" s="127"/>
      <c r="O28" s="127"/>
    </row>
    <row r="29" spans="1:15" ht="12.75" customHeight="1">
      <c r="A29" s="436"/>
      <c r="B29" s="439"/>
      <c r="C29" s="425" t="s">
        <v>330</v>
      </c>
      <c r="D29" s="136" t="s">
        <v>308</v>
      </c>
      <c r="E29" s="150"/>
      <c r="F29" s="148"/>
      <c r="G29" s="148"/>
      <c r="H29" s="148"/>
      <c r="I29" s="148"/>
      <c r="J29" s="148"/>
      <c r="K29" s="148"/>
      <c r="M29" s="127"/>
      <c r="N29" s="127"/>
      <c r="O29" s="127"/>
    </row>
    <row r="30" spans="1:15" ht="12.75" customHeight="1">
      <c r="A30" s="436"/>
      <c r="B30" s="440"/>
      <c r="C30" s="426"/>
      <c r="D30" s="136" t="s">
        <v>331</v>
      </c>
      <c r="E30" s="148"/>
      <c r="F30" s="148"/>
      <c r="G30" s="148"/>
      <c r="H30" s="148"/>
      <c r="I30" s="148"/>
      <c r="J30" s="148"/>
      <c r="K30" s="148"/>
      <c r="M30" s="127"/>
      <c r="N30" s="127"/>
      <c r="O30" s="127"/>
    </row>
    <row r="31" spans="1:15" ht="12.75" customHeight="1">
      <c r="A31" s="436"/>
      <c r="B31" s="438" t="s">
        <v>131</v>
      </c>
      <c r="C31" s="427" t="s">
        <v>337</v>
      </c>
      <c r="D31" s="428"/>
      <c r="E31" s="148"/>
      <c r="F31" s="148"/>
      <c r="G31" s="148"/>
      <c r="H31" s="148"/>
      <c r="I31" s="148"/>
      <c r="J31" s="148"/>
      <c r="K31" s="148"/>
      <c r="M31" s="127"/>
      <c r="N31" s="127"/>
      <c r="O31" s="127"/>
    </row>
    <row r="32" spans="1:15" ht="12.75" customHeight="1">
      <c r="A32" s="436"/>
      <c r="B32" s="439"/>
      <c r="C32" s="427" t="s">
        <v>338</v>
      </c>
      <c r="D32" s="428"/>
      <c r="E32" s="149"/>
      <c r="F32" s="149"/>
      <c r="G32" s="149"/>
      <c r="H32" s="149"/>
      <c r="I32" s="149"/>
      <c r="J32" s="149"/>
      <c r="K32" s="149"/>
      <c r="M32" s="127"/>
      <c r="N32" s="127"/>
      <c r="O32" s="127"/>
    </row>
    <row r="33" spans="1:15" ht="12.75" customHeight="1">
      <c r="A33" s="436"/>
      <c r="B33" s="439"/>
      <c r="C33" s="425" t="s">
        <v>330</v>
      </c>
      <c r="D33" s="136" t="s">
        <v>308</v>
      </c>
      <c r="E33" s="148"/>
      <c r="F33" s="148"/>
      <c r="G33" s="148"/>
      <c r="H33" s="148"/>
      <c r="I33" s="148"/>
      <c r="J33" s="148"/>
      <c r="K33" s="148"/>
      <c r="M33" s="127"/>
      <c r="N33" s="127"/>
      <c r="O33" s="127"/>
    </row>
    <row r="34" spans="1:15" ht="12.75" customHeight="1">
      <c r="A34" s="437"/>
      <c r="B34" s="440"/>
      <c r="C34" s="426"/>
      <c r="D34" s="136" t="s">
        <v>331</v>
      </c>
      <c r="E34" s="148"/>
      <c r="F34" s="148"/>
      <c r="G34" s="148"/>
      <c r="H34" s="148"/>
      <c r="I34" s="148"/>
      <c r="J34" s="148"/>
      <c r="K34" s="148"/>
      <c r="M34" s="127"/>
      <c r="N34" s="127"/>
      <c r="O34" s="127"/>
    </row>
    <row r="35" spans="1:15" ht="12.75" customHeight="1">
      <c r="A35" s="151"/>
      <c r="B35" s="77"/>
      <c r="C35" s="138"/>
      <c r="D35" s="152"/>
      <c r="E35" s="127"/>
      <c r="F35" s="127"/>
      <c r="G35" s="127"/>
      <c r="H35" s="127"/>
      <c r="I35" s="127"/>
      <c r="J35" s="127"/>
      <c r="K35" s="127"/>
      <c r="M35" s="127"/>
      <c r="N35" s="127"/>
      <c r="O35" s="127"/>
    </row>
    <row r="36" spans="1:15" ht="12.75" customHeight="1">
      <c r="A36" s="151"/>
      <c r="B36" s="77"/>
      <c r="C36" s="138"/>
      <c r="D36" s="152"/>
      <c r="E36" s="127"/>
      <c r="F36" s="127"/>
      <c r="G36" s="127"/>
      <c r="H36" s="127"/>
      <c r="I36" s="127"/>
      <c r="J36" s="127"/>
      <c r="K36" s="127"/>
      <c r="M36" s="127"/>
      <c r="N36" s="127"/>
      <c r="O36" s="127"/>
    </row>
    <row r="37" spans="1:15" ht="12.75" customHeight="1">
      <c r="A37" s="435" t="s">
        <v>134</v>
      </c>
      <c r="B37" s="438" t="s">
        <v>133</v>
      </c>
      <c r="C37" s="427" t="s">
        <v>339</v>
      </c>
      <c r="D37" s="428"/>
      <c r="E37" s="148"/>
      <c r="F37" s="148"/>
      <c r="G37" s="148"/>
      <c r="H37" s="148"/>
      <c r="I37" s="148"/>
      <c r="J37" s="148"/>
      <c r="K37" s="148"/>
      <c r="M37" s="127"/>
      <c r="N37" s="127"/>
      <c r="O37" s="127"/>
    </row>
    <row r="38" spans="1:15" ht="12.75" customHeight="1">
      <c r="A38" s="436"/>
      <c r="B38" s="439"/>
      <c r="C38" s="427" t="s">
        <v>340</v>
      </c>
      <c r="D38" s="428"/>
      <c r="E38" s="148"/>
      <c r="F38" s="148"/>
      <c r="G38" s="148"/>
      <c r="H38" s="148"/>
      <c r="I38" s="148"/>
      <c r="J38" s="148"/>
      <c r="K38" s="148"/>
      <c r="M38" s="127"/>
      <c r="N38" s="127"/>
      <c r="O38" s="127"/>
    </row>
    <row r="39" spans="1:15" ht="12.75" customHeight="1">
      <c r="A39" s="436"/>
      <c r="B39" s="439"/>
      <c r="C39" s="427" t="s">
        <v>341</v>
      </c>
      <c r="D39" s="428"/>
      <c r="E39" s="148"/>
      <c r="F39" s="148"/>
      <c r="G39" s="148"/>
      <c r="H39" s="148"/>
      <c r="I39" s="148"/>
      <c r="J39" s="148"/>
      <c r="K39" s="148"/>
      <c r="M39" s="127"/>
      <c r="N39" s="127"/>
      <c r="O39" s="127"/>
    </row>
    <row r="40" spans="1:15" ht="12.75" customHeight="1">
      <c r="A40" s="436"/>
      <c r="B40" s="439"/>
      <c r="C40" s="425" t="s">
        <v>330</v>
      </c>
      <c r="D40" s="136" t="s">
        <v>308</v>
      </c>
      <c r="E40" s="148"/>
      <c r="F40" s="148"/>
      <c r="G40" s="148"/>
      <c r="H40" s="148"/>
      <c r="I40" s="148"/>
      <c r="J40" s="148"/>
      <c r="K40" s="148"/>
      <c r="M40" s="127"/>
      <c r="N40" s="127"/>
      <c r="O40" s="127"/>
    </row>
    <row r="41" spans="1:15" ht="12.75" customHeight="1">
      <c r="A41" s="437"/>
      <c r="B41" s="440"/>
      <c r="C41" s="426"/>
      <c r="D41" s="136" t="s">
        <v>331</v>
      </c>
      <c r="E41" s="148"/>
      <c r="F41" s="148"/>
      <c r="G41" s="148"/>
      <c r="H41" s="148"/>
      <c r="I41" s="148"/>
      <c r="J41" s="148"/>
      <c r="K41" s="148"/>
      <c r="M41" s="127"/>
      <c r="N41" s="127"/>
      <c r="O41" s="127"/>
    </row>
    <row r="42" spans="1:15" ht="12.75" customHeight="1">
      <c r="A42" s="153"/>
      <c r="B42" s="77"/>
      <c r="C42" s="138"/>
      <c r="D42" s="154"/>
      <c r="E42" s="140"/>
      <c r="F42" s="140"/>
      <c r="G42" s="140"/>
      <c r="H42" s="140"/>
      <c r="I42" s="140"/>
      <c r="J42" s="140"/>
      <c r="K42" s="140"/>
      <c r="M42" s="127"/>
      <c r="N42" s="127"/>
      <c r="O42" s="127"/>
    </row>
    <row r="43" spans="1:15" ht="12.75" customHeight="1">
      <c r="A43" s="153"/>
      <c r="B43" s="77"/>
      <c r="C43" s="138"/>
      <c r="D43" s="152"/>
      <c r="E43" s="127"/>
      <c r="F43" s="127"/>
      <c r="G43" s="127"/>
      <c r="H43" s="127"/>
      <c r="I43" s="127"/>
      <c r="J43" s="127"/>
      <c r="K43" s="127"/>
      <c r="M43" s="127"/>
      <c r="N43" s="127"/>
      <c r="O43" s="127"/>
    </row>
    <row r="44" spans="1:15" ht="12.75" customHeight="1">
      <c r="A44" s="435" t="s">
        <v>136</v>
      </c>
      <c r="B44" s="438" t="s">
        <v>137</v>
      </c>
      <c r="C44" s="441" t="s">
        <v>328</v>
      </c>
      <c r="D44" s="424"/>
      <c r="E44" s="85"/>
      <c r="F44" s="85"/>
      <c r="G44" s="85"/>
      <c r="H44" s="85"/>
      <c r="I44" s="85"/>
      <c r="J44" s="85">
        <v>150</v>
      </c>
      <c r="K44" s="85">
        <v>100</v>
      </c>
      <c r="M44" s="127"/>
      <c r="N44" s="127"/>
      <c r="O44" s="127"/>
    </row>
    <row r="45" spans="1:15" ht="12.75" customHeight="1">
      <c r="A45" s="436"/>
      <c r="B45" s="439"/>
      <c r="C45" s="441" t="s">
        <v>329</v>
      </c>
      <c r="D45" s="424"/>
      <c r="E45" s="85"/>
      <c r="F45" s="85"/>
      <c r="G45" s="85"/>
      <c r="H45" s="85"/>
      <c r="I45" s="85"/>
      <c r="J45" s="85">
        <v>88795294.11764705</v>
      </c>
      <c r="K45" s="85">
        <v>59196862.74509804</v>
      </c>
      <c r="M45" s="127"/>
      <c r="N45" s="127"/>
      <c r="O45" s="127"/>
    </row>
    <row r="46" spans="1:15" ht="12.75" customHeight="1">
      <c r="A46" s="436"/>
      <c r="B46" s="439"/>
      <c r="C46" s="425" t="s">
        <v>330</v>
      </c>
      <c r="D46" s="136" t="s">
        <v>308</v>
      </c>
      <c r="E46" s="85"/>
      <c r="F46" s="85"/>
      <c r="G46" s="85"/>
      <c r="H46" s="85"/>
      <c r="I46" s="85"/>
      <c r="J46" s="85">
        <v>35517647.058823526</v>
      </c>
      <c r="K46" s="85">
        <v>23678431.37254902</v>
      </c>
      <c r="M46" s="127"/>
      <c r="N46" s="127"/>
      <c r="O46" s="127"/>
    </row>
    <row r="47" spans="1:15" ht="12.75" customHeight="1">
      <c r="A47" s="437"/>
      <c r="B47" s="440"/>
      <c r="C47" s="426"/>
      <c r="D47" s="136" t="s">
        <v>331</v>
      </c>
      <c r="E47" s="85"/>
      <c r="F47" s="85"/>
      <c r="G47" s="85"/>
      <c r="H47" s="85"/>
      <c r="I47" s="85"/>
      <c r="J47" s="85">
        <v>26637647.05882353</v>
      </c>
      <c r="K47" s="85">
        <v>17758431.37254902</v>
      </c>
      <c r="M47" s="127"/>
      <c r="N47" s="127"/>
      <c r="O47" s="127"/>
    </row>
    <row r="48" spans="1:15" ht="12.75" customHeight="1">
      <c r="A48" s="145"/>
      <c r="B48" s="141"/>
      <c r="C48" s="145"/>
      <c r="D48" s="145"/>
      <c r="E48" s="140"/>
      <c r="F48" s="140"/>
      <c r="G48" s="140"/>
      <c r="H48" s="140"/>
      <c r="I48" s="140"/>
      <c r="J48" s="140"/>
      <c r="K48" s="140"/>
      <c r="M48" s="127"/>
      <c r="N48" s="127"/>
      <c r="O48" s="127"/>
    </row>
    <row r="49" spans="1:15" ht="12.75" customHeight="1">
      <c r="A49" s="146"/>
      <c r="B49" s="143"/>
      <c r="C49" s="146"/>
      <c r="D49" s="146"/>
      <c r="E49" s="142"/>
      <c r="F49" s="142"/>
      <c r="G49" s="142"/>
      <c r="H49" s="142"/>
      <c r="I49" s="142"/>
      <c r="J49" s="142"/>
      <c r="K49" s="142"/>
      <c r="M49" s="127"/>
      <c r="N49" s="127"/>
      <c r="O49" s="127"/>
    </row>
    <row r="50" spans="1:15" s="156" customFormat="1" ht="12.75" customHeight="1">
      <c r="A50" s="435" t="s">
        <v>342</v>
      </c>
      <c r="B50" s="493" t="s">
        <v>343</v>
      </c>
      <c r="C50" s="441" t="s">
        <v>328</v>
      </c>
      <c r="D50" s="424"/>
      <c r="E50" s="155"/>
      <c r="F50" s="155"/>
      <c r="G50" s="155"/>
      <c r="H50" s="155"/>
      <c r="I50" s="155"/>
      <c r="J50" s="155"/>
      <c r="K50" s="99"/>
      <c r="M50" s="157"/>
      <c r="N50" s="157"/>
      <c r="O50" s="157"/>
    </row>
    <row r="51" spans="1:15" s="156" customFormat="1" ht="12.75" customHeight="1">
      <c r="A51" s="431"/>
      <c r="B51" s="494"/>
      <c r="C51" s="427" t="s">
        <v>344</v>
      </c>
      <c r="D51" s="428"/>
      <c r="E51" s="99"/>
      <c r="F51" s="99"/>
      <c r="G51" s="99"/>
      <c r="H51" s="99"/>
      <c r="I51" s="99"/>
      <c r="J51" s="99"/>
      <c r="K51" s="99"/>
      <c r="M51" s="157"/>
      <c r="N51" s="157"/>
      <c r="O51" s="157"/>
    </row>
    <row r="52" spans="1:15" s="156" customFormat="1" ht="12.75" customHeight="1">
      <c r="A52" s="431"/>
      <c r="B52" s="494"/>
      <c r="C52" s="441" t="s">
        <v>329</v>
      </c>
      <c r="D52" s="424"/>
      <c r="E52" s="99"/>
      <c r="F52" s="99"/>
      <c r="G52" s="99"/>
      <c r="H52" s="99"/>
      <c r="I52" s="99"/>
      <c r="J52" s="99"/>
      <c r="K52" s="99"/>
      <c r="M52" s="157"/>
      <c r="N52" s="157"/>
      <c r="O52" s="157"/>
    </row>
    <row r="53" spans="1:15" s="156" customFormat="1" ht="12.75" customHeight="1">
      <c r="A53" s="431"/>
      <c r="B53" s="494"/>
      <c r="C53" s="425" t="s">
        <v>330</v>
      </c>
      <c r="D53" s="136" t="s">
        <v>308</v>
      </c>
      <c r="E53" s="99"/>
      <c r="F53" s="99"/>
      <c r="G53" s="99"/>
      <c r="H53" s="99"/>
      <c r="I53" s="99"/>
      <c r="J53" s="99"/>
      <c r="K53" s="99"/>
      <c r="M53" s="157"/>
      <c r="N53" s="157"/>
      <c r="O53" s="157"/>
    </row>
    <row r="54" spans="1:15" s="156" customFormat="1" ht="12.75" customHeight="1">
      <c r="A54" s="492"/>
      <c r="B54" s="495"/>
      <c r="C54" s="426"/>
      <c r="D54" s="136" t="s">
        <v>331</v>
      </c>
      <c r="E54" s="99"/>
      <c r="F54" s="99"/>
      <c r="G54" s="99"/>
      <c r="H54" s="99"/>
      <c r="I54" s="99"/>
      <c r="J54" s="99"/>
      <c r="K54" s="99"/>
      <c r="M54" s="157"/>
      <c r="N54" s="157"/>
      <c r="O54" s="157"/>
    </row>
    <row r="55" spans="1:15" ht="12.75" customHeight="1">
      <c r="A55" s="158"/>
      <c r="B55" s="141"/>
      <c r="C55" s="159"/>
      <c r="D55" s="160"/>
      <c r="E55" s="140"/>
      <c r="F55" s="140"/>
      <c r="G55" s="140"/>
      <c r="H55" s="140"/>
      <c r="I55" s="140"/>
      <c r="J55" s="140"/>
      <c r="K55" s="140"/>
      <c r="M55" s="127"/>
      <c r="N55" s="127"/>
      <c r="O55" s="127"/>
    </row>
    <row r="56" spans="1:15" ht="12.75" customHeight="1">
      <c r="A56" s="159"/>
      <c r="B56" s="143"/>
      <c r="C56" s="159"/>
      <c r="D56" s="159"/>
      <c r="E56" s="142"/>
      <c r="F56" s="142"/>
      <c r="G56" s="142"/>
      <c r="H56" s="142"/>
      <c r="I56" s="142"/>
      <c r="J56" s="142"/>
      <c r="K56" s="142"/>
      <c r="M56" s="127"/>
      <c r="N56" s="127"/>
      <c r="O56" s="127"/>
    </row>
    <row r="57" spans="1:15" ht="12.75" customHeight="1">
      <c r="A57" s="435" t="s">
        <v>345</v>
      </c>
      <c r="B57" s="438" t="s">
        <v>147</v>
      </c>
      <c r="C57" s="441" t="s">
        <v>328</v>
      </c>
      <c r="D57" s="424"/>
      <c r="E57" s="85"/>
      <c r="F57" s="85"/>
      <c r="G57" s="85"/>
      <c r="H57" s="85"/>
      <c r="I57" s="85"/>
      <c r="J57" s="85"/>
      <c r="K57" s="85"/>
      <c r="M57" s="127"/>
      <c r="N57" s="127"/>
      <c r="O57" s="127"/>
    </row>
    <row r="58" spans="1:15" ht="12.75" customHeight="1">
      <c r="A58" s="436"/>
      <c r="B58" s="439"/>
      <c r="C58" s="441" t="s">
        <v>329</v>
      </c>
      <c r="D58" s="424"/>
      <c r="E58" s="144"/>
      <c r="F58" s="144"/>
      <c r="G58" s="144"/>
      <c r="H58" s="144"/>
      <c r="I58" s="144"/>
      <c r="J58" s="144"/>
      <c r="K58" s="144"/>
      <c r="M58" s="127"/>
      <c r="N58" s="127"/>
      <c r="O58" s="127"/>
    </row>
    <row r="59" spans="1:15" ht="12.75" customHeight="1">
      <c r="A59" s="436"/>
      <c r="B59" s="439"/>
      <c r="C59" s="425" t="s">
        <v>330</v>
      </c>
      <c r="D59" s="136" t="s">
        <v>308</v>
      </c>
      <c r="E59" s="144"/>
      <c r="F59" s="144"/>
      <c r="G59" s="144"/>
      <c r="H59" s="144"/>
      <c r="I59" s="144"/>
      <c r="J59" s="144"/>
      <c r="K59" s="144"/>
      <c r="M59" s="127"/>
      <c r="N59" s="127"/>
      <c r="O59" s="127"/>
    </row>
    <row r="60" spans="1:15" ht="12.75" customHeight="1">
      <c r="A60" s="437"/>
      <c r="B60" s="440"/>
      <c r="C60" s="426"/>
      <c r="D60" s="136" t="s">
        <v>331</v>
      </c>
      <c r="E60" s="144"/>
      <c r="F60" s="144"/>
      <c r="G60" s="144"/>
      <c r="H60" s="144"/>
      <c r="I60" s="144"/>
      <c r="J60" s="144"/>
      <c r="K60" s="144"/>
      <c r="M60" s="127"/>
      <c r="N60" s="127"/>
      <c r="O60" s="127"/>
    </row>
    <row r="61" spans="1:15" ht="12.75" customHeight="1">
      <c r="A61" s="151"/>
      <c r="B61" s="77"/>
      <c r="C61" s="151"/>
      <c r="D61" s="151"/>
      <c r="E61" s="153"/>
      <c r="F61" s="153"/>
      <c r="G61" s="153"/>
      <c r="H61" s="153"/>
      <c r="I61" s="153"/>
      <c r="J61" s="153"/>
      <c r="K61" s="153"/>
      <c r="M61" s="127"/>
      <c r="N61" s="127"/>
      <c r="O61" s="127"/>
    </row>
    <row r="62" spans="1:15" ht="12.75" customHeight="1">
      <c r="A62" s="151"/>
      <c r="B62" s="77"/>
      <c r="C62" s="151"/>
      <c r="D62" s="151"/>
      <c r="E62" s="153"/>
      <c r="F62" s="153"/>
      <c r="G62" s="153"/>
      <c r="H62" s="153"/>
      <c r="I62" s="153"/>
      <c r="J62" s="153"/>
      <c r="K62" s="153"/>
      <c r="M62" s="127"/>
      <c r="N62" s="127"/>
      <c r="O62" s="127"/>
    </row>
    <row r="63" spans="1:15" ht="12.75" customHeight="1">
      <c r="A63" s="435" t="s">
        <v>346</v>
      </c>
      <c r="B63" s="496" t="s">
        <v>147</v>
      </c>
      <c r="C63" s="441" t="s">
        <v>328</v>
      </c>
      <c r="D63" s="424"/>
      <c r="E63" s="85"/>
      <c r="F63" s="85"/>
      <c r="G63" s="85"/>
      <c r="H63" s="85"/>
      <c r="I63" s="85"/>
      <c r="J63" s="85"/>
      <c r="K63" s="85"/>
      <c r="M63" s="127"/>
      <c r="N63" s="127"/>
      <c r="O63" s="127"/>
    </row>
    <row r="64" spans="1:15" ht="12.75" customHeight="1">
      <c r="A64" s="436"/>
      <c r="B64" s="497"/>
      <c r="C64" s="427" t="s">
        <v>344</v>
      </c>
      <c r="D64" s="428"/>
      <c r="E64" s="85"/>
      <c r="F64" s="85"/>
      <c r="G64" s="85"/>
      <c r="H64" s="85"/>
      <c r="I64" s="85"/>
      <c r="J64" s="85"/>
      <c r="K64" s="85"/>
      <c r="M64" s="127"/>
      <c r="N64" s="127"/>
      <c r="O64" s="127"/>
    </row>
    <row r="65" spans="1:15" ht="12.75" customHeight="1">
      <c r="A65" s="436"/>
      <c r="B65" s="497"/>
      <c r="C65" s="441" t="s">
        <v>329</v>
      </c>
      <c r="D65" s="424"/>
      <c r="E65" s="85"/>
      <c r="F65" s="85"/>
      <c r="G65" s="85"/>
      <c r="H65" s="85"/>
      <c r="I65" s="85"/>
      <c r="J65" s="85"/>
      <c r="K65" s="85"/>
      <c r="M65" s="127"/>
      <c r="N65" s="127"/>
      <c r="O65" s="127"/>
    </row>
    <row r="66" spans="1:15" ht="12.75" customHeight="1">
      <c r="A66" s="436"/>
      <c r="B66" s="497"/>
      <c r="C66" s="425" t="s">
        <v>330</v>
      </c>
      <c r="D66" s="136" t="s">
        <v>308</v>
      </c>
      <c r="E66" s="85"/>
      <c r="F66" s="85"/>
      <c r="G66" s="85"/>
      <c r="H66" s="85"/>
      <c r="I66" s="85"/>
      <c r="J66" s="85"/>
      <c r="K66" s="85"/>
      <c r="M66" s="127"/>
      <c r="N66" s="127"/>
      <c r="O66" s="127"/>
    </row>
    <row r="67" spans="1:15" ht="12.75" customHeight="1">
      <c r="A67" s="437"/>
      <c r="B67" s="498"/>
      <c r="C67" s="426"/>
      <c r="D67" s="136" t="s">
        <v>331</v>
      </c>
      <c r="E67" s="85"/>
      <c r="F67" s="85"/>
      <c r="G67" s="85"/>
      <c r="H67" s="85"/>
      <c r="I67" s="85"/>
      <c r="J67" s="85"/>
      <c r="K67" s="85"/>
      <c r="M67" s="127"/>
      <c r="N67" s="127"/>
      <c r="O67" s="127"/>
    </row>
    <row r="68" spans="1:15" ht="12.75" customHeight="1">
      <c r="A68" s="151"/>
      <c r="B68" s="77"/>
      <c r="C68" s="138"/>
      <c r="D68" s="138"/>
      <c r="E68" s="153"/>
      <c r="F68" s="153"/>
      <c r="G68" s="153"/>
      <c r="H68" s="153"/>
      <c r="I68" s="153"/>
      <c r="J68" s="153"/>
      <c r="K68" s="153"/>
      <c r="M68" s="127"/>
      <c r="N68" s="127"/>
      <c r="O68" s="127"/>
    </row>
    <row r="69" spans="1:15" ht="12.75" customHeight="1">
      <c r="A69" s="151"/>
      <c r="B69" s="77"/>
      <c r="C69" s="151"/>
      <c r="D69" s="151"/>
      <c r="E69" s="153"/>
      <c r="F69" s="153"/>
      <c r="G69" s="153"/>
      <c r="H69" s="153"/>
      <c r="I69" s="153"/>
      <c r="J69" s="153"/>
      <c r="K69" s="153"/>
      <c r="M69" s="127"/>
      <c r="N69" s="127"/>
      <c r="O69" s="127"/>
    </row>
    <row r="70" spans="1:15" ht="12.75" customHeight="1">
      <c r="A70" s="499" t="s">
        <v>347</v>
      </c>
      <c r="B70" s="500" t="s">
        <v>348</v>
      </c>
      <c r="C70" s="441" t="s">
        <v>328</v>
      </c>
      <c r="D70" s="424"/>
      <c r="E70" s="85"/>
      <c r="F70" s="85"/>
      <c r="G70" s="85"/>
      <c r="H70" s="85"/>
      <c r="I70" s="85"/>
      <c r="J70" s="85"/>
      <c r="K70" s="85"/>
      <c r="M70" s="127"/>
      <c r="N70" s="127"/>
      <c r="O70" s="127"/>
    </row>
    <row r="71" spans="1:15" ht="12.75" customHeight="1">
      <c r="A71" s="499"/>
      <c r="B71" s="500"/>
      <c r="C71" s="441" t="s">
        <v>329</v>
      </c>
      <c r="D71" s="424"/>
      <c r="E71" s="85"/>
      <c r="F71" s="85"/>
      <c r="G71" s="85"/>
      <c r="H71" s="85"/>
      <c r="I71" s="85"/>
      <c r="J71" s="85"/>
      <c r="K71" s="85"/>
      <c r="M71" s="127"/>
      <c r="N71" s="127"/>
      <c r="O71" s="127"/>
    </row>
    <row r="72" spans="1:15" ht="12.75" customHeight="1">
      <c r="A72" s="499"/>
      <c r="B72" s="500"/>
      <c r="C72" s="425" t="s">
        <v>330</v>
      </c>
      <c r="D72" s="136" t="s">
        <v>308</v>
      </c>
      <c r="E72" s="85"/>
      <c r="F72" s="85"/>
      <c r="G72" s="85"/>
      <c r="H72" s="85"/>
      <c r="I72" s="85"/>
      <c r="J72" s="85"/>
      <c r="K72" s="85"/>
      <c r="M72" s="127"/>
      <c r="N72" s="127"/>
      <c r="O72" s="127"/>
    </row>
    <row r="73" spans="1:15" ht="12.75" customHeight="1">
      <c r="A73" s="499"/>
      <c r="B73" s="500"/>
      <c r="C73" s="426"/>
      <c r="D73" s="136" t="s">
        <v>331</v>
      </c>
      <c r="E73" s="85"/>
      <c r="F73" s="85"/>
      <c r="G73" s="85"/>
      <c r="H73" s="85"/>
      <c r="I73" s="85"/>
      <c r="J73" s="85"/>
      <c r="K73" s="85"/>
      <c r="M73" s="127"/>
      <c r="N73" s="127"/>
      <c r="O73" s="127"/>
    </row>
    <row r="74" spans="1:15" ht="12.75" customHeight="1">
      <c r="A74" s="162"/>
      <c r="B74" s="163"/>
      <c r="C74" s="145"/>
      <c r="D74" s="145"/>
      <c r="E74" s="140"/>
      <c r="F74" s="140"/>
      <c r="G74" s="140"/>
      <c r="H74" s="140"/>
      <c r="I74" s="140"/>
      <c r="J74" s="140"/>
      <c r="K74" s="140"/>
      <c r="M74" s="127"/>
      <c r="N74" s="127"/>
      <c r="O74" s="127"/>
    </row>
    <row r="75" spans="1:15" ht="12.75" customHeight="1">
      <c r="A75" s="146"/>
      <c r="B75" s="143"/>
      <c r="C75" s="146"/>
      <c r="D75" s="146"/>
      <c r="E75" s="142"/>
      <c r="F75" s="142"/>
      <c r="G75" s="142"/>
      <c r="H75" s="142"/>
      <c r="I75" s="142"/>
      <c r="J75" s="142"/>
      <c r="K75" s="142"/>
      <c r="M75" s="127"/>
      <c r="N75" s="127"/>
      <c r="O75" s="127"/>
    </row>
    <row r="76" spans="1:15" ht="12.75" customHeight="1">
      <c r="A76" s="499" t="s">
        <v>349</v>
      </c>
      <c r="B76" s="438" t="s">
        <v>348</v>
      </c>
      <c r="C76" s="441" t="s">
        <v>328</v>
      </c>
      <c r="D76" s="424"/>
      <c r="E76" s="144"/>
      <c r="F76" s="144"/>
      <c r="G76" s="144"/>
      <c r="H76" s="144"/>
      <c r="I76" s="144"/>
      <c r="J76" s="144"/>
      <c r="K76" s="85"/>
      <c r="M76" s="127"/>
      <c r="N76" s="127"/>
      <c r="O76" s="127"/>
    </row>
    <row r="77" spans="1:15" ht="12.75" customHeight="1">
      <c r="A77" s="499"/>
      <c r="B77" s="439"/>
      <c r="C77" s="441" t="s">
        <v>329</v>
      </c>
      <c r="D77" s="424"/>
      <c r="E77" s="85"/>
      <c r="F77" s="85"/>
      <c r="G77" s="85"/>
      <c r="H77" s="85"/>
      <c r="I77" s="85"/>
      <c r="J77" s="85"/>
      <c r="K77" s="85"/>
      <c r="M77" s="127"/>
      <c r="N77" s="127"/>
      <c r="O77" s="127"/>
    </row>
    <row r="78" spans="1:15" ht="12.75" customHeight="1">
      <c r="A78" s="499"/>
      <c r="B78" s="439"/>
      <c r="C78" s="425" t="s">
        <v>330</v>
      </c>
      <c r="D78" s="136" t="s">
        <v>308</v>
      </c>
      <c r="E78" s="85"/>
      <c r="F78" s="85"/>
      <c r="G78" s="85"/>
      <c r="H78" s="85"/>
      <c r="I78" s="85"/>
      <c r="J78" s="85"/>
      <c r="K78" s="85"/>
      <c r="M78" s="127"/>
      <c r="N78" s="127"/>
      <c r="O78" s="127"/>
    </row>
    <row r="79" spans="1:15" ht="12.75" customHeight="1">
      <c r="A79" s="499"/>
      <c r="B79" s="440"/>
      <c r="C79" s="426"/>
      <c r="D79" s="136" t="s">
        <v>331</v>
      </c>
      <c r="E79" s="85"/>
      <c r="F79" s="139"/>
      <c r="G79" s="139"/>
      <c r="H79" s="139"/>
      <c r="I79" s="139"/>
      <c r="J79" s="139"/>
      <c r="K79" s="85"/>
      <c r="M79" s="127"/>
      <c r="N79" s="127"/>
      <c r="O79" s="127"/>
    </row>
    <row r="80" spans="1:15" ht="12.75" customHeight="1">
      <c r="A80" s="145"/>
      <c r="B80" s="141"/>
      <c r="C80" s="145"/>
      <c r="D80" s="145"/>
      <c r="E80" s="140"/>
      <c r="F80" s="140"/>
      <c r="G80" s="140"/>
      <c r="H80" s="140"/>
      <c r="I80" s="140"/>
      <c r="J80" s="140"/>
      <c r="K80" s="140"/>
      <c r="M80" s="127"/>
      <c r="N80" s="127"/>
      <c r="O80" s="127"/>
    </row>
    <row r="81" spans="1:15" ht="12.75" customHeight="1">
      <c r="A81" s="138"/>
      <c r="B81" s="76"/>
      <c r="C81" s="138"/>
      <c r="D81" s="138"/>
      <c r="E81" s="127"/>
      <c r="F81" s="127"/>
      <c r="G81" s="127"/>
      <c r="H81" s="127"/>
      <c r="I81" s="127"/>
      <c r="J81" s="127"/>
      <c r="K81" s="127"/>
      <c r="M81" s="127"/>
      <c r="N81" s="127"/>
      <c r="O81" s="127"/>
    </row>
    <row r="82" spans="1:15" ht="12.75" customHeight="1">
      <c r="A82" s="499" t="s">
        <v>350</v>
      </c>
      <c r="B82" s="438" t="s">
        <v>351</v>
      </c>
      <c r="C82" s="441" t="s">
        <v>328</v>
      </c>
      <c r="D82" s="424"/>
      <c r="E82" s="85"/>
      <c r="F82" s="85"/>
      <c r="G82" s="85"/>
      <c r="H82" s="85"/>
      <c r="I82" s="85"/>
      <c r="J82" s="85"/>
      <c r="K82" s="85"/>
      <c r="M82" s="127"/>
      <c r="N82" s="127"/>
      <c r="O82" s="127"/>
    </row>
    <row r="83" spans="1:15" ht="12.75" customHeight="1">
      <c r="A83" s="499"/>
      <c r="B83" s="439"/>
      <c r="C83" s="441" t="s">
        <v>329</v>
      </c>
      <c r="D83" s="424"/>
      <c r="E83" s="85"/>
      <c r="F83" s="85"/>
      <c r="G83" s="85"/>
      <c r="H83" s="85"/>
      <c r="I83" s="85"/>
      <c r="J83" s="85"/>
      <c r="K83" s="85"/>
      <c r="M83" s="127"/>
      <c r="N83" s="127"/>
      <c r="O83" s="127"/>
    </row>
    <row r="84" spans="1:15" ht="12.75" customHeight="1">
      <c r="A84" s="499"/>
      <c r="B84" s="439"/>
      <c r="C84" s="425" t="s">
        <v>330</v>
      </c>
      <c r="D84" s="136" t="s">
        <v>308</v>
      </c>
      <c r="E84" s="85"/>
      <c r="F84" s="85"/>
      <c r="G84" s="85"/>
      <c r="H84" s="85"/>
      <c r="I84" s="85"/>
      <c r="J84" s="85"/>
      <c r="K84" s="85"/>
      <c r="M84" s="127"/>
      <c r="N84" s="127"/>
      <c r="O84" s="127"/>
    </row>
    <row r="85" spans="1:15" ht="12.75" customHeight="1">
      <c r="A85" s="499"/>
      <c r="B85" s="440"/>
      <c r="C85" s="426"/>
      <c r="D85" s="136" t="s">
        <v>331</v>
      </c>
      <c r="E85" s="85"/>
      <c r="F85" s="85"/>
      <c r="G85" s="85"/>
      <c r="H85" s="85"/>
      <c r="I85" s="85"/>
      <c r="J85" s="85"/>
      <c r="K85" s="85"/>
      <c r="M85" s="127"/>
      <c r="N85" s="127"/>
      <c r="O85" s="127"/>
    </row>
    <row r="86" spans="1:15" ht="12.75" customHeight="1">
      <c r="A86" s="145"/>
      <c r="B86" s="141"/>
      <c r="C86" s="159"/>
      <c r="D86" s="159"/>
      <c r="E86" s="140"/>
      <c r="F86" s="140"/>
      <c r="G86" s="140"/>
      <c r="H86" s="140"/>
      <c r="I86" s="140"/>
      <c r="J86" s="140"/>
      <c r="K86" s="140"/>
      <c r="M86" s="127"/>
      <c r="N86" s="127"/>
      <c r="O86" s="127"/>
    </row>
    <row r="87" spans="1:15" ht="12.75" customHeight="1">
      <c r="A87" s="146"/>
      <c r="B87" s="143"/>
      <c r="C87" s="159"/>
      <c r="D87" s="159"/>
      <c r="E87" s="142"/>
      <c r="F87" s="142"/>
      <c r="G87" s="142"/>
      <c r="H87" s="142"/>
      <c r="I87" s="142"/>
      <c r="J87" s="142"/>
      <c r="K87" s="142"/>
      <c r="M87" s="127"/>
      <c r="N87" s="127"/>
      <c r="O87" s="127"/>
    </row>
    <row r="88" spans="1:15" ht="12.75" customHeight="1">
      <c r="A88" s="499" t="s">
        <v>352</v>
      </c>
      <c r="B88" s="438" t="s">
        <v>351</v>
      </c>
      <c r="C88" s="441" t="s">
        <v>328</v>
      </c>
      <c r="D88" s="424"/>
      <c r="E88" s="85"/>
      <c r="F88" s="85"/>
      <c r="G88" s="85"/>
      <c r="H88" s="85"/>
      <c r="I88" s="85"/>
      <c r="J88" s="85"/>
      <c r="K88" s="85"/>
      <c r="M88" s="127"/>
      <c r="N88" s="127"/>
      <c r="O88" s="127"/>
    </row>
    <row r="89" spans="1:15" ht="12.75" customHeight="1">
      <c r="A89" s="499"/>
      <c r="B89" s="439"/>
      <c r="C89" s="441" t="s">
        <v>329</v>
      </c>
      <c r="D89" s="424"/>
      <c r="E89" s="85"/>
      <c r="F89" s="85"/>
      <c r="G89" s="85"/>
      <c r="H89" s="85"/>
      <c r="I89" s="85"/>
      <c r="J89" s="85"/>
      <c r="K89" s="85"/>
      <c r="M89" s="127"/>
      <c r="N89" s="127"/>
      <c r="O89" s="127"/>
    </row>
    <row r="90" spans="1:15" ht="12.75" customHeight="1">
      <c r="A90" s="499"/>
      <c r="B90" s="439"/>
      <c r="C90" s="425" t="s">
        <v>330</v>
      </c>
      <c r="D90" s="136" t="s">
        <v>308</v>
      </c>
      <c r="E90" s="85"/>
      <c r="F90" s="85"/>
      <c r="G90" s="85"/>
      <c r="H90" s="85"/>
      <c r="I90" s="85"/>
      <c r="J90" s="85"/>
      <c r="K90" s="85"/>
      <c r="M90" s="127"/>
      <c r="N90" s="127"/>
      <c r="O90" s="127"/>
    </row>
    <row r="91" spans="1:15" ht="12.75" customHeight="1">
      <c r="A91" s="499"/>
      <c r="B91" s="440"/>
      <c r="C91" s="426"/>
      <c r="D91" s="136" t="s">
        <v>331</v>
      </c>
      <c r="E91" s="85"/>
      <c r="F91" s="85"/>
      <c r="G91" s="85"/>
      <c r="H91" s="85"/>
      <c r="I91" s="85"/>
      <c r="J91" s="85"/>
      <c r="K91" s="85"/>
      <c r="M91" s="127"/>
      <c r="N91" s="127"/>
      <c r="O91" s="127"/>
    </row>
    <row r="92" spans="1:15" ht="12.75" customHeight="1">
      <c r="A92" s="164"/>
      <c r="B92" s="141"/>
      <c r="C92" s="159"/>
      <c r="D92" s="159"/>
      <c r="E92" s="140"/>
      <c r="F92" s="140"/>
      <c r="G92" s="140"/>
      <c r="H92" s="140"/>
      <c r="I92" s="140"/>
      <c r="J92" s="140"/>
      <c r="K92" s="140"/>
      <c r="M92" s="127"/>
      <c r="N92" s="127"/>
      <c r="O92" s="127"/>
    </row>
    <row r="93" spans="1:15" ht="12.75" customHeight="1">
      <c r="A93" s="159"/>
      <c r="B93" s="143"/>
      <c r="C93" s="159"/>
      <c r="D93" s="159"/>
      <c r="E93" s="142"/>
      <c r="F93" s="142"/>
      <c r="G93" s="142"/>
      <c r="H93" s="142"/>
      <c r="I93" s="142"/>
      <c r="J93" s="142"/>
      <c r="K93" s="142"/>
      <c r="M93" s="127"/>
      <c r="N93" s="127"/>
      <c r="O93" s="127"/>
    </row>
    <row r="94" spans="1:15" ht="12.75" customHeight="1">
      <c r="A94" s="499" t="s">
        <v>353</v>
      </c>
      <c r="B94" s="438" t="s">
        <v>354</v>
      </c>
      <c r="C94" s="441" t="s">
        <v>328</v>
      </c>
      <c r="D94" s="424"/>
      <c r="E94" s="85"/>
      <c r="F94" s="85"/>
      <c r="G94" s="85"/>
      <c r="H94" s="85"/>
      <c r="I94" s="85"/>
      <c r="J94" s="85"/>
      <c r="K94" s="85"/>
      <c r="M94" s="127"/>
      <c r="N94" s="127"/>
      <c r="O94" s="127"/>
    </row>
    <row r="95" spans="1:15" ht="12.75" customHeight="1">
      <c r="A95" s="499"/>
      <c r="B95" s="439"/>
      <c r="C95" s="441" t="s">
        <v>329</v>
      </c>
      <c r="D95" s="424"/>
      <c r="E95" s="85"/>
      <c r="F95" s="85"/>
      <c r="G95" s="85"/>
      <c r="H95" s="85"/>
      <c r="I95" s="85"/>
      <c r="J95" s="85"/>
      <c r="K95" s="85"/>
      <c r="M95" s="127"/>
      <c r="N95" s="127"/>
      <c r="O95" s="127"/>
    </row>
    <row r="96" spans="1:15" ht="12.75" customHeight="1">
      <c r="A96" s="499"/>
      <c r="B96" s="439"/>
      <c r="C96" s="425" t="s">
        <v>330</v>
      </c>
      <c r="D96" s="136" t="s">
        <v>308</v>
      </c>
      <c r="E96" s="85"/>
      <c r="F96" s="85"/>
      <c r="G96" s="85"/>
      <c r="H96" s="85"/>
      <c r="I96" s="85"/>
      <c r="J96" s="85"/>
      <c r="K96" s="85"/>
      <c r="M96" s="127"/>
      <c r="N96" s="127"/>
      <c r="O96" s="127"/>
    </row>
    <row r="97" spans="1:15" ht="12.75" customHeight="1">
      <c r="A97" s="499"/>
      <c r="B97" s="440"/>
      <c r="C97" s="426"/>
      <c r="D97" s="136" t="s">
        <v>331</v>
      </c>
      <c r="E97" s="85"/>
      <c r="F97" s="85"/>
      <c r="G97" s="85"/>
      <c r="H97" s="85"/>
      <c r="I97" s="85"/>
      <c r="J97" s="85"/>
      <c r="K97" s="85"/>
      <c r="M97" s="127"/>
      <c r="N97" s="127"/>
      <c r="O97" s="127"/>
    </row>
    <row r="98" spans="1:15" ht="12.75" customHeight="1">
      <c r="A98" s="164"/>
      <c r="B98" s="141"/>
      <c r="C98" s="159"/>
      <c r="D98" s="159"/>
      <c r="E98" s="140"/>
      <c r="F98" s="140"/>
      <c r="G98" s="140"/>
      <c r="H98" s="140"/>
      <c r="I98" s="140"/>
      <c r="J98" s="140"/>
      <c r="K98" s="140"/>
      <c r="M98" s="127"/>
      <c r="N98" s="127"/>
      <c r="O98" s="127"/>
    </row>
    <row r="99" spans="1:15" ht="12.75" customHeight="1">
      <c r="A99" s="159"/>
      <c r="B99" s="143"/>
      <c r="C99" s="159"/>
      <c r="D99" s="159"/>
      <c r="E99" s="142"/>
      <c r="F99" s="142"/>
      <c r="G99" s="142"/>
      <c r="H99" s="142"/>
      <c r="I99" s="142"/>
      <c r="J99" s="142"/>
      <c r="K99" s="142"/>
      <c r="M99" s="127"/>
      <c r="N99" s="127"/>
      <c r="O99" s="127"/>
    </row>
    <row r="100" spans="1:15" ht="12.75" customHeight="1">
      <c r="A100" s="499" t="s">
        <v>355</v>
      </c>
      <c r="B100" s="438" t="s">
        <v>354</v>
      </c>
      <c r="C100" s="441" t="s">
        <v>328</v>
      </c>
      <c r="D100" s="424"/>
      <c r="E100" s="85"/>
      <c r="F100" s="85"/>
      <c r="G100" s="85"/>
      <c r="H100" s="85"/>
      <c r="I100" s="85"/>
      <c r="J100" s="85">
        <v>300</v>
      </c>
      <c r="K100" s="85">
        <v>0</v>
      </c>
      <c r="M100" s="127"/>
      <c r="N100" s="127"/>
      <c r="O100" s="127"/>
    </row>
    <row r="101" spans="1:15" ht="12.75" customHeight="1">
      <c r="A101" s="499"/>
      <c r="B101" s="439"/>
      <c r="C101" s="441" t="s">
        <v>329</v>
      </c>
      <c r="D101" s="424"/>
      <c r="E101" s="85"/>
      <c r="F101" s="85"/>
      <c r="G101" s="85"/>
      <c r="H101" s="85"/>
      <c r="I101" s="85"/>
      <c r="J101" s="85">
        <v>16258823.529411765</v>
      </c>
      <c r="K101" s="85">
        <v>0</v>
      </c>
      <c r="M101" s="127"/>
      <c r="N101" s="127"/>
      <c r="O101" s="127"/>
    </row>
    <row r="102" spans="1:15" ht="12.75" customHeight="1">
      <c r="A102" s="499"/>
      <c r="B102" s="439"/>
      <c r="C102" s="425" t="s">
        <v>330</v>
      </c>
      <c r="D102" s="136" t="s">
        <v>308</v>
      </c>
      <c r="E102" s="85"/>
      <c r="F102" s="85"/>
      <c r="G102" s="85"/>
      <c r="H102" s="85"/>
      <c r="I102" s="85"/>
      <c r="J102" s="85">
        <v>14631372.549019609</v>
      </c>
      <c r="K102" s="85">
        <v>0</v>
      </c>
      <c r="M102" s="127"/>
      <c r="N102" s="127"/>
      <c r="O102" s="127"/>
    </row>
    <row r="103" spans="1:15" ht="12.75" customHeight="1">
      <c r="A103" s="499"/>
      <c r="B103" s="440"/>
      <c r="C103" s="426"/>
      <c r="D103" s="136" t="s">
        <v>331</v>
      </c>
      <c r="E103" s="85"/>
      <c r="F103" s="85"/>
      <c r="G103" s="85"/>
      <c r="H103" s="85"/>
      <c r="I103" s="85"/>
      <c r="J103" s="85">
        <v>10976470.588235294</v>
      </c>
      <c r="K103" s="85">
        <v>0</v>
      </c>
      <c r="M103" s="127"/>
      <c r="N103" s="127"/>
      <c r="O103" s="127"/>
    </row>
    <row r="104" spans="1:15" ht="12.75" customHeight="1">
      <c r="A104" s="164"/>
      <c r="B104" s="141"/>
      <c r="C104" s="159"/>
      <c r="D104" s="159"/>
      <c r="E104" s="140"/>
      <c r="F104" s="140"/>
      <c r="G104" s="140"/>
      <c r="H104" s="140"/>
      <c r="I104" s="140"/>
      <c r="J104" s="140"/>
      <c r="K104" s="140"/>
      <c r="M104" s="127"/>
      <c r="N104" s="127"/>
      <c r="O104" s="127"/>
    </row>
    <row r="105" spans="1:15" ht="12.75" customHeight="1">
      <c r="A105" s="159"/>
      <c r="B105" s="143"/>
      <c r="C105" s="159"/>
      <c r="D105" s="159"/>
      <c r="E105" s="142"/>
      <c r="F105" s="142"/>
      <c r="G105" s="142"/>
      <c r="H105" s="142"/>
      <c r="I105" s="142"/>
      <c r="J105" s="142"/>
      <c r="K105" s="142"/>
      <c r="M105" s="127"/>
      <c r="N105" s="127"/>
      <c r="O105" s="127"/>
    </row>
    <row r="106" spans="1:15" ht="12.75" customHeight="1">
      <c r="A106" s="499" t="s">
        <v>356</v>
      </c>
      <c r="B106" s="438" t="s">
        <v>357</v>
      </c>
      <c r="C106" s="441" t="s">
        <v>328</v>
      </c>
      <c r="D106" s="424"/>
      <c r="E106" s="85"/>
      <c r="F106" s="85"/>
      <c r="G106" s="85"/>
      <c r="H106" s="85"/>
      <c r="I106" s="85"/>
      <c r="J106" s="85">
        <v>360</v>
      </c>
      <c r="K106" s="85">
        <v>540</v>
      </c>
      <c r="M106" s="127"/>
      <c r="N106" s="127"/>
      <c r="O106" s="127"/>
    </row>
    <row r="107" spans="1:15" ht="12.75" customHeight="1">
      <c r="A107" s="499"/>
      <c r="B107" s="439"/>
      <c r="C107" s="441" t="s">
        <v>329</v>
      </c>
      <c r="D107" s="424"/>
      <c r="E107" s="85"/>
      <c r="F107" s="85"/>
      <c r="G107" s="85"/>
      <c r="H107" s="85"/>
      <c r="I107" s="85"/>
      <c r="J107" s="85">
        <v>11232941.176470589</v>
      </c>
      <c r="K107" s="85">
        <v>16849411.76470588</v>
      </c>
      <c r="M107" s="127"/>
      <c r="N107" s="127"/>
      <c r="O107" s="127"/>
    </row>
    <row r="108" spans="1:15" ht="12.75" customHeight="1">
      <c r="A108" s="499"/>
      <c r="B108" s="439"/>
      <c r="C108" s="425" t="s">
        <v>330</v>
      </c>
      <c r="D108" s="136" t="s">
        <v>308</v>
      </c>
      <c r="E108" s="85"/>
      <c r="F108" s="85"/>
      <c r="G108" s="85"/>
      <c r="H108" s="85"/>
      <c r="I108" s="85"/>
      <c r="J108" s="85">
        <v>10109803.921568627</v>
      </c>
      <c r="K108" s="85">
        <v>15164705.88235294</v>
      </c>
      <c r="M108" s="127"/>
      <c r="N108" s="127"/>
      <c r="O108" s="127"/>
    </row>
    <row r="109" spans="1:15" ht="12.75" customHeight="1">
      <c r="A109" s="499"/>
      <c r="B109" s="440"/>
      <c r="C109" s="426"/>
      <c r="D109" s="136" t="s">
        <v>331</v>
      </c>
      <c r="E109" s="85"/>
      <c r="F109" s="85"/>
      <c r="G109" s="85"/>
      <c r="H109" s="85"/>
      <c r="I109" s="85"/>
      <c r="J109" s="85">
        <v>7582745.098039215</v>
      </c>
      <c r="K109" s="85">
        <v>11374117.647058824</v>
      </c>
      <c r="M109" s="127"/>
      <c r="N109" s="127"/>
      <c r="O109" s="127"/>
    </row>
    <row r="110" spans="1:15" ht="12.75" customHeight="1">
      <c r="A110" s="164"/>
      <c r="B110" s="141"/>
      <c r="C110" s="159"/>
      <c r="D110" s="159"/>
      <c r="E110" s="140"/>
      <c r="F110" s="140"/>
      <c r="G110" s="140"/>
      <c r="H110" s="140"/>
      <c r="I110" s="140"/>
      <c r="J110" s="140"/>
      <c r="K110" s="140"/>
      <c r="M110" s="127"/>
      <c r="N110" s="127"/>
      <c r="O110" s="127"/>
    </row>
    <row r="111" spans="1:15" ht="12.75" customHeight="1">
      <c r="A111" s="159"/>
      <c r="B111" s="143"/>
      <c r="C111" s="159"/>
      <c r="D111" s="159"/>
      <c r="E111" s="142"/>
      <c r="F111" s="142"/>
      <c r="G111" s="142"/>
      <c r="H111" s="142"/>
      <c r="I111" s="142"/>
      <c r="J111" s="142"/>
      <c r="K111" s="142"/>
      <c r="M111" s="127"/>
      <c r="N111" s="127"/>
      <c r="O111" s="127"/>
    </row>
    <row r="112" spans="1:15" ht="12.75" customHeight="1">
      <c r="A112" s="499" t="s">
        <v>358</v>
      </c>
      <c r="B112" s="438" t="s">
        <v>357</v>
      </c>
      <c r="C112" s="441" t="s">
        <v>328</v>
      </c>
      <c r="D112" s="424"/>
      <c r="E112" s="85"/>
      <c r="F112" s="85"/>
      <c r="G112" s="85"/>
      <c r="H112" s="85"/>
      <c r="I112" s="85"/>
      <c r="J112" s="85"/>
      <c r="K112" s="85"/>
      <c r="M112" s="127"/>
      <c r="N112" s="127"/>
      <c r="O112" s="127"/>
    </row>
    <row r="113" spans="1:15" ht="12.75" customHeight="1">
      <c r="A113" s="499"/>
      <c r="B113" s="439"/>
      <c r="C113" s="441" t="s">
        <v>329</v>
      </c>
      <c r="D113" s="424"/>
      <c r="E113" s="85"/>
      <c r="F113" s="85"/>
      <c r="G113" s="85"/>
      <c r="H113" s="85"/>
      <c r="I113" s="85"/>
      <c r="J113" s="85"/>
      <c r="K113" s="85"/>
      <c r="M113" s="127"/>
      <c r="N113" s="127"/>
      <c r="O113" s="127"/>
    </row>
    <row r="114" spans="1:15" ht="12.75" customHeight="1">
      <c r="A114" s="499"/>
      <c r="B114" s="439"/>
      <c r="C114" s="425" t="s">
        <v>330</v>
      </c>
      <c r="D114" s="136" t="s">
        <v>308</v>
      </c>
      <c r="E114" s="85"/>
      <c r="F114" s="85"/>
      <c r="G114" s="85"/>
      <c r="H114" s="85"/>
      <c r="I114" s="85"/>
      <c r="J114" s="85"/>
      <c r="K114" s="85"/>
      <c r="M114" s="127"/>
      <c r="N114" s="127"/>
      <c r="O114" s="127"/>
    </row>
    <row r="115" spans="1:15" ht="12.75" customHeight="1">
      <c r="A115" s="499"/>
      <c r="B115" s="440"/>
      <c r="C115" s="426"/>
      <c r="D115" s="136" t="s">
        <v>331</v>
      </c>
      <c r="E115" s="85"/>
      <c r="F115" s="85"/>
      <c r="G115" s="85"/>
      <c r="H115" s="85"/>
      <c r="I115" s="85"/>
      <c r="J115" s="85"/>
      <c r="K115" s="85"/>
      <c r="M115" s="127"/>
      <c r="N115" s="127"/>
      <c r="O115" s="127"/>
    </row>
    <row r="116" spans="1:15" ht="12.75" customHeight="1">
      <c r="A116" s="164"/>
      <c r="B116" s="141"/>
      <c r="C116" s="159"/>
      <c r="D116" s="159"/>
      <c r="E116" s="140"/>
      <c r="F116" s="140"/>
      <c r="G116" s="140"/>
      <c r="H116" s="140"/>
      <c r="I116" s="140"/>
      <c r="J116" s="140"/>
      <c r="K116" s="140"/>
      <c r="M116" s="127"/>
      <c r="N116" s="127"/>
      <c r="O116" s="127"/>
    </row>
    <row r="117" spans="1:15" ht="12.75" customHeight="1">
      <c r="A117" s="159"/>
      <c r="B117" s="143"/>
      <c r="C117" s="159"/>
      <c r="D117" s="159"/>
      <c r="E117" s="142"/>
      <c r="F117" s="142"/>
      <c r="G117" s="142"/>
      <c r="H117" s="142"/>
      <c r="I117" s="142"/>
      <c r="J117" s="142"/>
      <c r="K117" s="142"/>
      <c r="M117" s="127"/>
      <c r="N117" s="127"/>
      <c r="O117" s="127"/>
    </row>
    <row r="118" spans="1:15" ht="12.75" customHeight="1">
      <c r="A118" s="499" t="s">
        <v>359</v>
      </c>
      <c r="B118" s="438" t="s">
        <v>360</v>
      </c>
      <c r="C118" s="441" t="s">
        <v>328</v>
      </c>
      <c r="D118" s="424"/>
      <c r="E118" s="85"/>
      <c r="F118" s="85"/>
      <c r="G118" s="85"/>
      <c r="H118" s="85"/>
      <c r="I118" s="85"/>
      <c r="J118" s="85">
        <v>640</v>
      </c>
      <c r="K118" s="85">
        <v>160</v>
      </c>
      <c r="M118" s="127"/>
      <c r="N118" s="127"/>
      <c r="O118" s="127"/>
    </row>
    <row r="119" spans="1:15" ht="12.75" customHeight="1">
      <c r="A119" s="499"/>
      <c r="B119" s="439"/>
      <c r="C119" s="441" t="s">
        <v>329</v>
      </c>
      <c r="D119" s="424"/>
      <c r="E119" s="85"/>
      <c r="F119" s="85"/>
      <c r="G119" s="85"/>
      <c r="H119" s="85"/>
      <c r="I119" s="85"/>
      <c r="J119" s="85">
        <v>60508235.294117644</v>
      </c>
      <c r="K119" s="85">
        <v>15127058.823529411</v>
      </c>
      <c r="M119" s="127"/>
      <c r="N119" s="127"/>
      <c r="O119" s="127"/>
    </row>
    <row r="120" spans="1:15" ht="12.75" customHeight="1">
      <c r="A120" s="499"/>
      <c r="B120" s="439"/>
      <c r="C120" s="425" t="s">
        <v>330</v>
      </c>
      <c r="D120" s="136" t="s">
        <v>308</v>
      </c>
      <c r="E120" s="85"/>
      <c r="F120" s="85"/>
      <c r="G120" s="85"/>
      <c r="H120" s="85"/>
      <c r="I120" s="85"/>
      <c r="J120" s="85">
        <v>42356078.431372546</v>
      </c>
      <c r="K120" s="85">
        <v>10589019.607843136</v>
      </c>
      <c r="M120" s="127"/>
      <c r="N120" s="127"/>
      <c r="O120" s="127"/>
    </row>
    <row r="121" spans="1:15" ht="12.75" customHeight="1">
      <c r="A121" s="499"/>
      <c r="B121" s="440"/>
      <c r="C121" s="426"/>
      <c r="D121" s="136" t="s">
        <v>331</v>
      </c>
      <c r="E121" s="85"/>
      <c r="F121" s="85"/>
      <c r="G121" s="85"/>
      <c r="H121" s="85"/>
      <c r="I121" s="85"/>
      <c r="J121" s="85">
        <v>31767843.1372549</v>
      </c>
      <c r="K121" s="85">
        <v>7941960.784313725</v>
      </c>
      <c r="M121" s="127"/>
      <c r="N121" s="127"/>
      <c r="O121" s="127"/>
    </row>
    <row r="122" spans="1:15" ht="12.75" customHeight="1">
      <c r="A122" s="164"/>
      <c r="B122" s="141"/>
      <c r="C122" s="159"/>
      <c r="D122" s="159"/>
      <c r="E122" s="140"/>
      <c r="F122" s="140"/>
      <c r="G122" s="140"/>
      <c r="H122" s="140"/>
      <c r="I122" s="140"/>
      <c r="J122" s="140"/>
      <c r="K122" s="140"/>
      <c r="M122" s="127"/>
      <c r="N122" s="127"/>
      <c r="O122" s="127"/>
    </row>
    <row r="123" spans="1:15" ht="12.75" customHeight="1">
      <c r="A123" s="159"/>
      <c r="B123" s="143"/>
      <c r="C123" s="159"/>
      <c r="D123" s="159"/>
      <c r="E123" s="142"/>
      <c r="F123" s="142"/>
      <c r="G123" s="142"/>
      <c r="H123" s="142"/>
      <c r="I123" s="142"/>
      <c r="J123" s="142"/>
      <c r="K123" s="142"/>
      <c r="M123" s="127"/>
      <c r="N123" s="127"/>
      <c r="O123" s="127"/>
    </row>
    <row r="124" spans="1:15" ht="12.75" customHeight="1">
      <c r="A124" s="499" t="s">
        <v>361</v>
      </c>
      <c r="B124" s="438" t="s">
        <v>360</v>
      </c>
      <c r="C124" s="441" t="s">
        <v>328</v>
      </c>
      <c r="D124" s="424"/>
      <c r="E124" s="85"/>
      <c r="F124" s="85"/>
      <c r="G124" s="85"/>
      <c r="H124" s="85"/>
      <c r="I124" s="85"/>
      <c r="J124" s="85"/>
      <c r="K124" s="85"/>
      <c r="M124" s="127"/>
      <c r="N124" s="127"/>
      <c r="O124" s="127"/>
    </row>
    <row r="125" spans="1:15" ht="12.75" customHeight="1">
      <c r="A125" s="499"/>
      <c r="B125" s="439"/>
      <c r="C125" s="441" t="s">
        <v>329</v>
      </c>
      <c r="D125" s="424"/>
      <c r="E125" s="85"/>
      <c r="F125" s="85"/>
      <c r="G125" s="85"/>
      <c r="H125" s="85"/>
      <c r="I125" s="85"/>
      <c r="J125" s="85"/>
      <c r="K125" s="85"/>
      <c r="M125" s="127"/>
      <c r="N125" s="127"/>
      <c r="O125" s="127"/>
    </row>
    <row r="126" spans="1:15" ht="12.75" customHeight="1">
      <c r="A126" s="499"/>
      <c r="B126" s="439"/>
      <c r="C126" s="425" t="s">
        <v>330</v>
      </c>
      <c r="D126" s="136" t="s">
        <v>308</v>
      </c>
      <c r="E126" s="85"/>
      <c r="F126" s="85"/>
      <c r="G126" s="85"/>
      <c r="H126" s="85"/>
      <c r="I126" s="85"/>
      <c r="J126" s="85"/>
      <c r="K126" s="85"/>
      <c r="M126" s="127"/>
      <c r="N126" s="127"/>
      <c r="O126" s="127"/>
    </row>
    <row r="127" spans="1:15" ht="12.75" customHeight="1">
      <c r="A127" s="499"/>
      <c r="B127" s="440"/>
      <c r="C127" s="426"/>
      <c r="D127" s="136" t="s">
        <v>331</v>
      </c>
      <c r="E127" s="139"/>
      <c r="F127" s="139"/>
      <c r="G127" s="139"/>
      <c r="H127" s="139"/>
      <c r="I127" s="139"/>
      <c r="J127" s="139"/>
      <c r="K127" s="85"/>
      <c r="M127" s="127"/>
      <c r="N127" s="127"/>
      <c r="O127" s="127"/>
    </row>
    <row r="128" spans="1:15" ht="12.75" customHeight="1">
      <c r="A128" s="140"/>
      <c r="B128" s="141"/>
      <c r="C128" s="159"/>
      <c r="D128" s="159"/>
      <c r="E128" s="140"/>
      <c r="F128" s="140"/>
      <c r="G128" s="140"/>
      <c r="H128" s="140"/>
      <c r="I128" s="140"/>
      <c r="J128" s="140"/>
      <c r="K128" s="140"/>
      <c r="M128" s="127"/>
      <c r="N128" s="127"/>
      <c r="O128" s="127"/>
    </row>
    <row r="129" spans="1:15" ht="12.75" customHeight="1">
      <c r="A129" s="142"/>
      <c r="B129" s="143"/>
      <c r="C129" s="159"/>
      <c r="D129" s="159"/>
      <c r="E129" s="142"/>
      <c r="F129" s="142"/>
      <c r="G129" s="142"/>
      <c r="H129" s="142"/>
      <c r="I129" s="142"/>
      <c r="J129" s="142"/>
      <c r="K129" s="142"/>
      <c r="M129" s="127"/>
      <c r="N129" s="127"/>
      <c r="O129" s="127"/>
    </row>
    <row r="130" spans="1:15" ht="12.75" customHeight="1">
      <c r="A130" s="499" t="s">
        <v>362</v>
      </c>
      <c r="B130" s="438" t="s">
        <v>363</v>
      </c>
      <c r="C130" s="441" t="s">
        <v>328</v>
      </c>
      <c r="D130" s="424"/>
      <c r="E130" s="85"/>
      <c r="F130" s="85"/>
      <c r="G130" s="85"/>
      <c r="H130" s="85"/>
      <c r="I130" s="85"/>
      <c r="J130" s="85"/>
      <c r="K130" s="85"/>
      <c r="M130" s="127"/>
      <c r="N130" s="127"/>
      <c r="O130" s="127"/>
    </row>
    <row r="131" spans="1:15" ht="12.75" customHeight="1">
      <c r="A131" s="499"/>
      <c r="B131" s="439"/>
      <c r="C131" s="441" t="s">
        <v>329</v>
      </c>
      <c r="D131" s="424"/>
      <c r="E131" s="85"/>
      <c r="F131" s="85"/>
      <c r="G131" s="85"/>
      <c r="H131" s="85"/>
      <c r="I131" s="85"/>
      <c r="J131" s="85"/>
      <c r="K131" s="85"/>
      <c r="M131" s="127"/>
      <c r="N131" s="127"/>
      <c r="O131" s="127"/>
    </row>
    <row r="132" spans="1:15" ht="12.75" customHeight="1">
      <c r="A132" s="499"/>
      <c r="B132" s="439"/>
      <c r="C132" s="425" t="s">
        <v>330</v>
      </c>
      <c r="D132" s="136" t="s">
        <v>308</v>
      </c>
      <c r="E132" s="85"/>
      <c r="F132" s="85"/>
      <c r="G132" s="85"/>
      <c r="H132" s="85"/>
      <c r="I132" s="85"/>
      <c r="J132" s="85"/>
      <c r="K132" s="85"/>
      <c r="M132" s="127"/>
      <c r="N132" s="127"/>
      <c r="O132" s="127"/>
    </row>
    <row r="133" spans="1:15" ht="12.75" customHeight="1">
      <c r="A133" s="499"/>
      <c r="B133" s="440"/>
      <c r="C133" s="426"/>
      <c r="D133" s="136" t="s">
        <v>331</v>
      </c>
      <c r="E133" s="139"/>
      <c r="F133" s="139"/>
      <c r="G133" s="139"/>
      <c r="H133" s="139"/>
      <c r="I133" s="139"/>
      <c r="J133" s="139"/>
      <c r="K133" s="85"/>
      <c r="M133" s="127"/>
      <c r="N133" s="127"/>
      <c r="O133" s="127"/>
    </row>
    <row r="134" spans="1:15" ht="12.75" customHeight="1">
      <c r="A134" s="164"/>
      <c r="B134" s="141"/>
      <c r="C134" s="159"/>
      <c r="D134" s="159"/>
      <c r="E134" s="140"/>
      <c r="F134" s="140"/>
      <c r="G134" s="140"/>
      <c r="H134" s="140"/>
      <c r="I134" s="140"/>
      <c r="J134" s="140"/>
      <c r="K134" s="140"/>
      <c r="M134" s="127"/>
      <c r="N134" s="127"/>
      <c r="O134" s="127"/>
    </row>
    <row r="135" spans="1:15" ht="12.75" customHeight="1">
      <c r="A135" s="159"/>
      <c r="B135" s="143"/>
      <c r="C135" s="159"/>
      <c r="D135" s="159"/>
      <c r="E135" s="142"/>
      <c r="F135" s="142"/>
      <c r="G135" s="142"/>
      <c r="H135" s="142"/>
      <c r="I135" s="142"/>
      <c r="J135" s="142"/>
      <c r="K135" s="142"/>
      <c r="M135" s="127"/>
      <c r="N135" s="127"/>
      <c r="O135" s="127"/>
    </row>
    <row r="136" spans="1:15" ht="12.75" customHeight="1">
      <c r="A136" s="499" t="s">
        <v>364</v>
      </c>
      <c r="B136" s="438" t="s">
        <v>363</v>
      </c>
      <c r="C136" s="441" t="s">
        <v>328</v>
      </c>
      <c r="D136" s="424"/>
      <c r="E136" s="85"/>
      <c r="F136" s="85"/>
      <c r="G136" s="85"/>
      <c r="H136" s="85"/>
      <c r="I136" s="85"/>
      <c r="J136" s="85"/>
      <c r="K136" s="85"/>
      <c r="M136" s="127"/>
      <c r="N136" s="127"/>
      <c r="O136" s="127"/>
    </row>
    <row r="137" spans="1:15" ht="12.75" customHeight="1">
      <c r="A137" s="499"/>
      <c r="B137" s="439"/>
      <c r="C137" s="441" t="s">
        <v>329</v>
      </c>
      <c r="D137" s="424"/>
      <c r="E137" s="85"/>
      <c r="F137" s="85"/>
      <c r="G137" s="85"/>
      <c r="H137" s="85"/>
      <c r="I137" s="85"/>
      <c r="J137" s="85"/>
      <c r="K137" s="85"/>
      <c r="M137" s="127"/>
      <c r="N137" s="127"/>
      <c r="O137" s="127"/>
    </row>
    <row r="138" spans="1:15" ht="12.75" customHeight="1">
      <c r="A138" s="499"/>
      <c r="B138" s="439"/>
      <c r="C138" s="425" t="s">
        <v>330</v>
      </c>
      <c r="D138" s="136" t="s">
        <v>308</v>
      </c>
      <c r="E138" s="85"/>
      <c r="F138" s="85"/>
      <c r="G138" s="85"/>
      <c r="H138" s="85"/>
      <c r="I138" s="85"/>
      <c r="J138" s="85"/>
      <c r="K138" s="85"/>
      <c r="M138" s="127"/>
      <c r="N138" s="127"/>
      <c r="O138" s="127"/>
    </row>
    <row r="139" spans="1:15" ht="12.75" customHeight="1">
      <c r="A139" s="499"/>
      <c r="B139" s="440"/>
      <c r="C139" s="426"/>
      <c r="D139" s="136" t="s">
        <v>331</v>
      </c>
      <c r="E139" s="139"/>
      <c r="F139" s="139"/>
      <c r="G139" s="139"/>
      <c r="H139" s="139"/>
      <c r="I139" s="139"/>
      <c r="J139" s="139"/>
      <c r="K139" s="85"/>
      <c r="M139" s="127"/>
      <c r="N139" s="127"/>
      <c r="O139" s="127"/>
    </row>
    <row r="140" spans="1:15" ht="12.75" customHeight="1">
      <c r="A140" s="165"/>
      <c r="B140" s="141"/>
      <c r="C140" s="159"/>
      <c r="D140" s="160"/>
      <c r="E140" s="140"/>
      <c r="F140" s="140"/>
      <c r="G140" s="140"/>
      <c r="H140" s="140"/>
      <c r="I140" s="140"/>
      <c r="J140" s="140"/>
      <c r="K140" s="140"/>
      <c r="M140" s="127"/>
      <c r="N140" s="127"/>
      <c r="O140" s="127"/>
    </row>
    <row r="141" spans="1:15" ht="12.75" customHeight="1">
      <c r="A141" s="166"/>
      <c r="B141" s="143"/>
      <c r="C141" s="166"/>
      <c r="D141" s="166"/>
      <c r="E141" s="142"/>
      <c r="F141" s="142"/>
      <c r="G141" s="142"/>
      <c r="H141" s="142"/>
      <c r="I141" s="142"/>
      <c r="J141" s="142"/>
      <c r="K141" s="142"/>
      <c r="M141" s="127"/>
      <c r="N141" s="127"/>
      <c r="O141" s="127"/>
    </row>
    <row r="142" spans="1:15" ht="12.75" customHeight="1">
      <c r="A142" s="499" t="s">
        <v>365</v>
      </c>
      <c r="B142" s="438" t="s">
        <v>363</v>
      </c>
      <c r="C142" s="441" t="s">
        <v>328</v>
      </c>
      <c r="D142" s="424"/>
      <c r="E142" s="85"/>
      <c r="F142" s="85"/>
      <c r="G142" s="85"/>
      <c r="H142" s="85"/>
      <c r="I142" s="85"/>
      <c r="J142" s="85"/>
      <c r="K142" s="85"/>
      <c r="M142" s="127"/>
      <c r="N142" s="127"/>
      <c r="O142" s="127"/>
    </row>
    <row r="143" spans="1:15" ht="12.75" customHeight="1">
      <c r="A143" s="499"/>
      <c r="B143" s="439"/>
      <c r="C143" s="441" t="s">
        <v>329</v>
      </c>
      <c r="D143" s="424"/>
      <c r="E143" s="85"/>
      <c r="F143" s="85"/>
      <c r="G143" s="85"/>
      <c r="H143" s="85"/>
      <c r="I143" s="85"/>
      <c r="J143" s="85"/>
      <c r="K143" s="85"/>
      <c r="M143" s="127"/>
      <c r="N143" s="127"/>
      <c r="O143" s="127"/>
    </row>
    <row r="144" spans="1:15" ht="12.75" customHeight="1">
      <c r="A144" s="499"/>
      <c r="B144" s="439"/>
      <c r="C144" s="425" t="s">
        <v>330</v>
      </c>
      <c r="D144" s="136" t="s">
        <v>308</v>
      </c>
      <c r="E144" s="85"/>
      <c r="F144" s="85"/>
      <c r="G144" s="85"/>
      <c r="H144" s="85"/>
      <c r="I144" s="85"/>
      <c r="J144" s="85"/>
      <c r="K144" s="85"/>
      <c r="M144" s="127"/>
      <c r="N144" s="127"/>
      <c r="O144" s="127"/>
    </row>
    <row r="145" spans="1:15" ht="12.75" customHeight="1">
      <c r="A145" s="499"/>
      <c r="B145" s="440"/>
      <c r="C145" s="426"/>
      <c r="D145" s="136" t="s">
        <v>331</v>
      </c>
      <c r="E145" s="139"/>
      <c r="F145" s="139"/>
      <c r="G145" s="139"/>
      <c r="H145" s="139"/>
      <c r="I145" s="139"/>
      <c r="J145" s="139"/>
      <c r="K145" s="85"/>
      <c r="M145" s="127"/>
      <c r="N145" s="127"/>
      <c r="O145" s="127"/>
    </row>
    <row r="146" spans="1:15" ht="12.75" customHeight="1">
      <c r="A146" s="165"/>
      <c r="B146" s="141"/>
      <c r="C146" s="159"/>
      <c r="D146" s="160"/>
      <c r="E146" s="140"/>
      <c r="F146" s="140"/>
      <c r="G146" s="140"/>
      <c r="H146" s="140"/>
      <c r="I146" s="140"/>
      <c r="J146" s="140"/>
      <c r="K146" s="140"/>
      <c r="M146" s="127"/>
      <c r="N146" s="127"/>
      <c r="O146" s="127"/>
    </row>
    <row r="147" spans="1:15" ht="12.75" customHeight="1">
      <c r="A147" s="166"/>
      <c r="B147" s="143"/>
      <c r="C147" s="166"/>
      <c r="D147" s="166"/>
      <c r="E147" s="142"/>
      <c r="F147" s="142"/>
      <c r="G147" s="142"/>
      <c r="H147" s="142"/>
      <c r="I147" s="142"/>
      <c r="J147" s="142"/>
      <c r="K147" s="142"/>
      <c r="M147" s="127"/>
      <c r="N147" s="127"/>
      <c r="O147" s="127"/>
    </row>
    <row r="148" spans="1:15" ht="12.75" customHeight="1">
      <c r="A148" s="499" t="s">
        <v>366</v>
      </c>
      <c r="B148" s="438" t="s">
        <v>177</v>
      </c>
      <c r="C148" s="441" t="s">
        <v>328</v>
      </c>
      <c r="D148" s="424"/>
      <c r="E148" s="85"/>
      <c r="F148" s="85"/>
      <c r="G148" s="85"/>
      <c r="H148" s="85"/>
      <c r="I148" s="85"/>
      <c r="J148" s="85"/>
      <c r="K148" s="85"/>
      <c r="M148" s="127"/>
      <c r="N148" s="127"/>
      <c r="O148" s="127"/>
    </row>
    <row r="149" spans="1:15" ht="12.75" customHeight="1">
      <c r="A149" s="499"/>
      <c r="B149" s="439"/>
      <c r="C149" s="441" t="s">
        <v>329</v>
      </c>
      <c r="D149" s="424"/>
      <c r="E149" s="85"/>
      <c r="F149" s="85"/>
      <c r="G149" s="85"/>
      <c r="H149" s="85"/>
      <c r="I149" s="85"/>
      <c r="J149" s="85"/>
      <c r="K149" s="85"/>
      <c r="M149" s="127"/>
      <c r="N149" s="127"/>
      <c r="O149" s="127"/>
    </row>
    <row r="150" spans="1:15" ht="12.75" customHeight="1">
      <c r="A150" s="499"/>
      <c r="B150" s="439"/>
      <c r="C150" s="425" t="s">
        <v>330</v>
      </c>
      <c r="D150" s="136" t="s">
        <v>308</v>
      </c>
      <c r="E150" s="85"/>
      <c r="F150" s="85"/>
      <c r="G150" s="85"/>
      <c r="H150" s="85"/>
      <c r="I150" s="85"/>
      <c r="J150" s="85"/>
      <c r="K150" s="85"/>
      <c r="M150" s="127"/>
      <c r="N150" s="127"/>
      <c r="O150" s="127"/>
    </row>
    <row r="151" spans="1:15" ht="12.75" customHeight="1">
      <c r="A151" s="499"/>
      <c r="B151" s="440"/>
      <c r="C151" s="426"/>
      <c r="D151" s="136" t="s">
        <v>331</v>
      </c>
      <c r="E151" s="139"/>
      <c r="F151" s="139"/>
      <c r="G151" s="139"/>
      <c r="H151" s="139"/>
      <c r="I151" s="139"/>
      <c r="J151" s="139"/>
      <c r="K151" s="85"/>
      <c r="M151" s="127"/>
      <c r="N151" s="127"/>
      <c r="O151" s="127"/>
    </row>
    <row r="152" spans="1:15" ht="12.75" customHeight="1">
      <c r="A152" s="165"/>
      <c r="B152" s="141"/>
      <c r="C152" s="159"/>
      <c r="D152" s="160"/>
      <c r="E152" s="140"/>
      <c r="F152" s="140"/>
      <c r="G152" s="140"/>
      <c r="H152" s="140"/>
      <c r="I152" s="140"/>
      <c r="J152" s="140"/>
      <c r="K152" s="140"/>
      <c r="M152" s="127"/>
      <c r="N152" s="127"/>
      <c r="O152" s="127"/>
    </row>
    <row r="153" spans="1:15" ht="12.75" customHeight="1">
      <c r="A153" s="166"/>
      <c r="B153" s="143"/>
      <c r="C153" s="166"/>
      <c r="D153" s="166"/>
      <c r="E153" s="142"/>
      <c r="F153" s="142"/>
      <c r="G153" s="142"/>
      <c r="H153" s="142"/>
      <c r="I153" s="142"/>
      <c r="J153" s="142"/>
      <c r="K153" s="142"/>
      <c r="M153" s="127"/>
      <c r="N153" s="127"/>
      <c r="O153" s="127"/>
    </row>
    <row r="154" spans="1:15" ht="12.75" customHeight="1">
      <c r="A154" s="499" t="s">
        <v>182</v>
      </c>
      <c r="B154" s="438" t="s">
        <v>367</v>
      </c>
      <c r="C154" s="441" t="s">
        <v>368</v>
      </c>
      <c r="D154" s="424"/>
      <c r="E154" s="148"/>
      <c r="F154" s="148"/>
      <c r="G154" s="148"/>
      <c r="H154" s="148"/>
      <c r="I154" s="148"/>
      <c r="J154" s="148"/>
      <c r="K154" s="148"/>
      <c r="M154" s="127"/>
      <c r="N154" s="127"/>
      <c r="O154" s="127"/>
    </row>
    <row r="155" spans="1:15" ht="12.75" customHeight="1">
      <c r="A155" s="499"/>
      <c r="B155" s="439"/>
      <c r="C155" s="441" t="s">
        <v>329</v>
      </c>
      <c r="D155" s="424"/>
      <c r="E155" s="148"/>
      <c r="F155" s="148"/>
      <c r="G155" s="148"/>
      <c r="H155" s="148"/>
      <c r="I155" s="148"/>
      <c r="J155" s="148"/>
      <c r="K155" s="148"/>
      <c r="M155" s="127"/>
      <c r="N155" s="127"/>
      <c r="O155" s="127"/>
    </row>
    <row r="156" spans="1:15" ht="12.75" customHeight="1">
      <c r="A156" s="499"/>
      <c r="B156" s="440"/>
      <c r="C156" s="425" t="s">
        <v>330</v>
      </c>
      <c r="D156" s="136" t="s">
        <v>308</v>
      </c>
      <c r="E156" s="149"/>
      <c r="F156" s="149"/>
      <c r="G156" s="149"/>
      <c r="H156" s="149"/>
      <c r="I156" s="149"/>
      <c r="J156" s="149"/>
      <c r="K156" s="148"/>
      <c r="M156" s="127"/>
      <c r="N156" s="127"/>
      <c r="O156" s="127"/>
    </row>
    <row r="157" spans="1:15" ht="12.75" customHeight="1">
      <c r="A157" s="165"/>
      <c r="B157" s="141"/>
      <c r="C157" s="426"/>
      <c r="D157" s="136" t="s">
        <v>331</v>
      </c>
      <c r="E157" s="140"/>
      <c r="F157" s="140"/>
      <c r="G157" s="140"/>
      <c r="H157" s="140"/>
      <c r="I157" s="140"/>
      <c r="J157" s="140"/>
      <c r="K157" s="140"/>
      <c r="M157" s="127"/>
      <c r="N157" s="127"/>
      <c r="O157" s="127"/>
    </row>
    <row r="158" spans="1:15" ht="12.75" customHeight="1">
      <c r="A158" s="166"/>
      <c r="B158" s="143"/>
      <c r="C158" s="166"/>
      <c r="D158" s="166"/>
      <c r="E158" s="142"/>
      <c r="F158" s="142"/>
      <c r="G158" s="142"/>
      <c r="H158" s="142"/>
      <c r="I158" s="142"/>
      <c r="J158" s="142"/>
      <c r="K158" s="142"/>
      <c r="M158" s="127"/>
      <c r="N158" s="127"/>
      <c r="O158" s="127"/>
    </row>
    <row r="159" spans="1:15" ht="12.75" customHeight="1">
      <c r="A159" s="499" t="s">
        <v>184</v>
      </c>
      <c r="B159" s="438" t="s">
        <v>367</v>
      </c>
      <c r="C159" s="441" t="s">
        <v>328</v>
      </c>
      <c r="D159" s="424"/>
      <c r="E159" s="148"/>
      <c r="F159" s="148"/>
      <c r="G159" s="148"/>
      <c r="H159" s="148"/>
      <c r="I159" s="148"/>
      <c r="J159" s="148"/>
      <c r="K159" s="148"/>
      <c r="M159" s="127"/>
      <c r="N159" s="127"/>
      <c r="O159" s="127"/>
    </row>
    <row r="160" spans="1:15" ht="12.75" customHeight="1">
      <c r="A160" s="499"/>
      <c r="B160" s="439"/>
      <c r="C160" s="425" t="s">
        <v>330</v>
      </c>
      <c r="D160" s="136" t="s">
        <v>308</v>
      </c>
      <c r="E160" s="148"/>
      <c r="F160" s="148"/>
      <c r="G160" s="148"/>
      <c r="H160" s="148"/>
      <c r="I160" s="148"/>
      <c r="J160" s="148"/>
      <c r="K160" s="148"/>
      <c r="M160" s="127"/>
      <c r="N160" s="127"/>
      <c r="O160" s="127"/>
    </row>
    <row r="161" spans="1:15" ht="12.75">
      <c r="A161" s="499"/>
      <c r="B161" s="440"/>
      <c r="C161" s="426"/>
      <c r="D161" s="136" t="s">
        <v>331</v>
      </c>
      <c r="E161" s="149"/>
      <c r="F161" s="149"/>
      <c r="G161" s="149"/>
      <c r="H161" s="149"/>
      <c r="I161" s="149"/>
      <c r="J161" s="149"/>
      <c r="K161" s="148"/>
      <c r="M161" s="127"/>
      <c r="N161" s="127"/>
      <c r="O161" s="127"/>
    </row>
    <row r="162" spans="1:15" ht="12.75" customHeight="1">
      <c r="A162" s="165"/>
      <c r="B162" s="141"/>
      <c r="C162" s="159"/>
      <c r="D162" s="160"/>
      <c r="E162" s="140"/>
      <c r="F162" s="140"/>
      <c r="G162" s="140"/>
      <c r="H162" s="140"/>
      <c r="I162" s="140"/>
      <c r="J162" s="140"/>
      <c r="K162" s="140"/>
      <c r="M162" s="127"/>
      <c r="N162" s="127"/>
      <c r="O162" s="127"/>
    </row>
    <row r="163" spans="1:15" ht="12.75" customHeight="1">
      <c r="A163" s="166"/>
      <c r="B163" s="143"/>
      <c r="C163" s="166"/>
      <c r="D163" s="166"/>
      <c r="E163" s="142"/>
      <c r="F163" s="142"/>
      <c r="G163" s="142"/>
      <c r="H163" s="142"/>
      <c r="I163" s="142"/>
      <c r="J163" s="142"/>
      <c r="K163" s="142"/>
      <c r="M163" s="127"/>
      <c r="N163" s="127"/>
      <c r="O163" s="127"/>
    </row>
    <row r="164" spans="1:15" ht="12.75" customHeight="1">
      <c r="A164" s="499" t="s">
        <v>186</v>
      </c>
      <c r="B164" s="438" t="s">
        <v>185</v>
      </c>
      <c r="C164" s="441" t="s">
        <v>328</v>
      </c>
      <c r="D164" s="424"/>
      <c r="E164" s="167"/>
      <c r="F164" s="167"/>
      <c r="G164" s="167"/>
      <c r="H164" s="167"/>
      <c r="I164" s="167"/>
      <c r="J164" s="167"/>
      <c r="K164" s="167"/>
      <c r="M164" s="127"/>
      <c r="N164" s="127"/>
      <c r="O164" s="127"/>
    </row>
    <row r="165" spans="1:15" ht="12.75" customHeight="1">
      <c r="A165" s="499"/>
      <c r="B165" s="439"/>
      <c r="C165" s="425" t="s">
        <v>330</v>
      </c>
      <c r="D165" s="136" t="s">
        <v>308</v>
      </c>
      <c r="E165" s="167"/>
      <c r="F165" s="167"/>
      <c r="G165" s="167"/>
      <c r="H165" s="167"/>
      <c r="I165" s="167"/>
      <c r="J165" s="167"/>
      <c r="K165" s="167"/>
      <c r="M165" s="127"/>
      <c r="N165" s="127"/>
      <c r="O165" s="127"/>
    </row>
    <row r="166" spans="1:15" ht="12.75" customHeight="1">
      <c r="A166" s="499"/>
      <c r="B166" s="440"/>
      <c r="C166" s="426"/>
      <c r="D166" s="136" t="s">
        <v>331</v>
      </c>
      <c r="E166" s="168"/>
      <c r="F166" s="168"/>
      <c r="G166" s="168"/>
      <c r="H166" s="168"/>
      <c r="I166" s="168"/>
      <c r="J166" s="168"/>
      <c r="K166" s="167"/>
      <c r="M166" s="127"/>
      <c r="N166" s="127"/>
      <c r="O166" s="127"/>
    </row>
    <row r="167" spans="1:15" ht="12.75" customHeight="1">
      <c r="A167" s="145"/>
      <c r="B167" s="141"/>
      <c r="C167" s="159"/>
      <c r="D167" s="160"/>
      <c r="E167" s="140"/>
      <c r="F167" s="140"/>
      <c r="G167" s="140"/>
      <c r="H167" s="140"/>
      <c r="I167" s="140"/>
      <c r="J167" s="140"/>
      <c r="K167" s="140"/>
      <c r="M167" s="127"/>
      <c r="N167" s="127"/>
      <c r="O167" s="127"/>
    </row>
    <row r="168" spans="1:15" ht="12.75" customHeight="1">
      <c r="A168" s="146"/>
      <c r="B168" s="143"/>
      <c r="C168" s="166"/>
      <c r="D168" s="166"/>
      <c r="E168" s="142"/>
      <c r="F168" s="142"/>
      <c r="G168" s="142"/>
      <c r="H168" s="142"/>
      <c r="I168" s="142"/>
      <c r="J168" s="142"/>
      <c r="K168" s="142"/>
      <c r="M168" s="127"/>
      <c r="N168" s="127"/>
      <c r="O168" s="127"/>
    </row>
    <row r="169" spans="1:15" ht="12.75" customHeight="1">
      <c r="A169" s="499" t="s">
        <v>188</v>
      </c>
      <c r="B169" s="438" t="s">
        <v>187</v>
      </c>
      <c r="C169" s="441" t="s">
        <v>368</v>
      </c>
      <c r="D169" s="424"/>
      <c r="E169" s="148"/>
      <c r="F169" s="148"/>
      <c r="G169" s="148"/>
      <c r="H169" s="148"/>
      <c r="I169" s="148"/>
      <c r="J169" s="148"/>
      <c r="K169" s="148"/>
      <c r="M169" s="127"/>
      <c r="N169" s="127"/>
      <c r="O169" s="127"/>
    </row>
    <row r="170" spans="1:15" ht="12.75" customHeight="1">
      <c r="A170" s="499"/>
      <c r="B170" s="439"/>
      <c r="C170" s="425" t="s">
        <v>330</v>
      </c>
      <c r="D170" s="136" t="s">
        <v>308</v>
      </c>
      <c r="E170" s="148"/>
      <c r="F170" s="148"/>
      <c r="G170" s="148"/>
      <c r="H170" s="148"/>
      <c r="I170" s="148"/>
      <c r="J170" s="148"/>
      <c r="K170" s="148"/>
      <c r="M170" s="127"/>
      <c r="N170" s="127"/>
      <c r="O170" s="127"/>
    </row>
    <row r="171" spans="1:15" ht="13.5" customHeight="1">
      <c r="A171" s="499"/>
      <c r="B171" s="440"/>
      <c r="C171" s="426"/>
      <c r="D171" s="136" t="s">
        <v>331</v>
      </c>
      <c r="E171" s="149"/>
      <c r="F171" s="149"/>
      <c r="G171" s="149"/>
      <c r="H171" s="149"/>
      <c r="I171" s="149"/>
      <c r="J171" s="149"/>
      <c r="K171" s="148"/>
      <c r="M171" s="127"/>
      <c r="N171" s="127"/>
      <c r="O171" s="127"/>
    </row>
    <row r="172" spans="1:15" ht="12.75" customHeight="1">
      <c r="A172" s="165"/>
      <c r="B172" s="141"/>
      <c r="C172" s="159"/>
      <c r="D172" s="160"/>
      <c r="E172" s="140"/>
      <c r="F172" s="140"/>
      <c r="G172" s="140"/>
      <c r="H172" s="140"/>
      <c r="I172" s="140"/>
      <c r="J172" s="140"/>
      <c r="K172" s="140"/>
      <c r="M172" s="127"/>
      <c r="N172" s="127"/>
      <c r="O172" s="127"/>
    </row>
    <row r="173" spans="1:15" ht="12.75" customHeight="1">
      <c r="A173" s="166"/>
      <c r="B173" s="143"/>
      <c r="C173" s="166"/>
      <c r="D173" s="166"/>
      <c r="E173" s="142"/>
      <c r="F173" s="142"/>
      <c r="G173" s="142"/>
      <c r="H173" s="142"/>
      <c r="I173" s="142"/>
      <c r="J173" s="142"/>
      <c r="K173" s="142"/>
      <c r="M173" s="127"/>
      <c r="N173" s="127"/>
      <c r="O173" s="127"/>
    </row>
    <row r="174" spans="1:15" ht="12.75" customHeight="1">
      <c r="A174" s="499" t="s">
        <v>190</v>
      </c>
      <c r="B174" s="438" t="s">
        <v>189</v>
      </c>
      <c r="C174" s="441" t="s">
        <v>328</v>
      </c>
      <c r="D174" s="424"/>
      <c r="E174" s="148"/>
      <c r="F174" s="148"/>
      <c r="G174" s="148"/>
      <c r="H174" s="148"/>
      <c r="I174" s="148"/>
      <c r="J174" s="148"/>
      <c r="K174" s="148"/>
      <c r="M174" s="127"/>
      <c r="N174" s="127"/>
      <c r="O174" s="127"/>
    </row>
    <row r="175" spans="1:15" ht="12.75" customHeight="1">
      <c r="A175" s="499"/>
      <c r="B175" s="439"/>
      <c r="C175" s="425" t="s">
        <v>330</v>
      </c>
      <c r="D175" s="136" t="s">
        <v>308</v>
      </c>
      <c r="E175" s="148"/>
      <c r="F175" s="148"/>
      <c r="G175" s="148"/>
      <c r="H175" s="148"/>
      <c r="I175" s="148"/>
      <c r="J175" s="148"/>
      <c r="K175" s="148"/>
      <c r="M175" s="127"/>
      <c r="N175" s="127"/>
      <c r="O175" s="127"/>
    </row>
    <row r="176" spans="1:15" ht="12.75" customHeight="1">
      <c r="A176" s="499"/>
      <c r="B176" s="440"/>
      <c r="C176" s="426"/>
      <c r="D176" s="136" t="s">
        <v>331</v>
      </c>
      <c r="E176" s="149"/>
      <c r="F176" s="149"/>
      <c r="G176" s="149"/>
      <c r="H176" s="149"/>
      <c r="I176" s="149"/>
      <c r="J176" s="149"/>
      <c r="K176" s="148"/>
      <c r="M176" s="127"/>
      <c r="N176" s="127"/>
      <c r="O176" s="127"/>
    </row>
    <row r="177" spans="1:15" ht="12.75" customHeight="1">
      <c r="A177" s="165"/>
      <c r="B177" s="141"/>
      <c r="C177" s="159"/>
      <c r="D177" s="160"/>
      <c r="E177" s="140"/>
      <c r="F177" s="140"/>
      <c r="G177" s="140"/>
      <c r="H177" s="140"/>
      <c r="I177" s="140"/>
      <c r="J177" s="140"/>
      <c r="K177" s="140"/>
      <c r="M177" s="127"/>
      <c r="N177" s="127"/>
      <c r="O177" s="127"/>
    </row>
    <row r="178" spans="1:15" ht="12.75" customHeight="1">
      <c r="A178" s="166"/>
      <c r="B178" s="143"/>
      <c r="C178" s="166"/>
      <c r="D178" s="166"/>
      <c r="E178" s="142"/>
      <c r="F178" s="142"/>
      <c r="G178" s="142"/>
      <c r="H178" s="142"/>
      <c r="I178" s="142"/>
      <c r="J178" s="142"/>
      <c r="K178" s="142"/>
      <c r="M178" s="127"/>
      <c r="N178" s="127"/>
      <c r="O178" s="127"/>
    </row>
    <row r="179" spans="1:15" ht="12.75" customHeight="1">
      <c r="A179" s="499" t="s">
        <v>192</v>
      </c>
      <c r="B179" s="438" t="s">
        <v>191</v>
      </c>
      <c r="C179" s="133" t="s">
        <v>368</v>
      </c>
      <c r="D179" s="134"/>
      <c r="E179" s="148"/>
      <c r="F179" s="148"/>
      <c r="G179" s="148"/>
      <c r="H179" s="148"/>
      <c r="I179" s="148"/>
      <c r="J179" s="148"/>
      <c r="K179" s="148"/>
      <c r="M179" s="127"/>
      <c r="N179" s="127"/>
      <c r="O179" s="127"/>
    </row>
    <row r="180" spans="1:15" ht="12.75" customHeight="1">
      <c r="A180" s="499"/>
      <c r="B180" s="439"/>
      <c r="C180" s="135" t="s">
        <v>330</v>
      </c>
      <c r="D180" s="136" t="s">
        <v>308</v>
      </c>
      <c r="E180" s="148"/>
      <c r="F180" s="148"/>
      <c r="G180" s="148"/>
      <c r="H180" s="148"/>
      <c r="I180" s="148"/>
      <c r="J180" s="148"/>
      <c r="K180" s="148"/>
      <c r="M180" s="127"/>
      <c r="N180" s="127"/>
      <c r="O180" s="127"/>
    </row>
    <row r="181" spans="1:15" ht="12.75" customHeight="1">
      <c r="A181" s="499"/>
      <c r="B181" s="440"/>
      <c r="C181" s="137"/>
      <c r="D181" s="136" t="s">
        <v>331</v>
      </c>
      <c r="E181" s="149"/>
      <c r="F181" s="149"/>
      <c r="G181" s="149"/>
      <c r="H181" s="149"/>
      <c r="I181" s="149"/>
      <c r="J181" s="149"/>
      <c r="K181" s="148"/>
      <c r="M181" s="127"/>
      <c r="N181" s="127"/>
      <c r="O181" s="127"/>
    </row>
    <row r="182" spans="1:15" ht="12.75" customHeight="1">
      <c r="A182" s="165"/>
      <c r="B182" s="141"/>
      <c r="C182" s="159"/>
      <c r="D182" s="160"/>
      <c r="E182" s="140"/>
      <c r="F182" s="140"/>
      <c r="G182" s="140"/>
      <c r="H182" s="140"/>
      <c r="I182" s="140"/>
      <c r="J182" s="140"/>
      <c r="K182" s="140"/>
      <c r="M182" s="127"/>
      <c r="N182" s="127"/>
      <c r="O182" s="127"/>
    </row>
    <row r="183" spans="1:15" ht="12.75" customHeight="1">
      <c r="A183" s="159"/>
      <c r="B183" s="76"/>
      <c r="C183" s="159"/>
      <c r="D183" s="159"/>
      <c r="E183" s="127"/>
      <c r="F183" s="127"/>
      <c r="G183" s="127"/>
      <c r="H183" s="127"/>
      <c r="I183" s="127"/>
      <c r="J183" s="127"/>
      <c r="K183" s="127"/>
      <c r="M183" s="127"/>
      <c r="N183" s="127"/>
      <c r="O183" s="127"/>
    </row>
    <row r="184" spans="1:15" ht="12.75" customHeight="1">
      <c r="A184" s="499" t="s">
        <v>194</v>
      </c>
      <c r="B184" s="438" t="s">
        <v>193</v>
      </c>
      <c r="C184" s="133" t="s">
        <v>368</v>
      </c>
      <c r="D184" s="134"/>
      <c r="E184" s="148"/>
      <c r="F184" s="148"/>
      <c r="G184" s="148"/>
      <c r="H184" s="148"/>
      <c r="I184" s="148"/>
      <c r="J184" s="148"/>
      <c r="K184" s="148"/>
      <c r="M184" s="127"/>
      <c r="N184" s="127"/>
      <c r="O184" s="127"/>
    </row>
    <row r="185" spans="1:15" ht="12.75" customHeight="1">
      <c r="A185" s="499"/>
      <c r="B185" s="439"/>
      <c r="C185" s="135" t="s">
        <v>330</v>
      </c>
      <c r="D185" s="136" t="s">
        <v>308</v>
      </c>
      <c r="E185" s="148"/>
      <c r="F185" s="148"/>
      <c r="G185" s="148"/>
      <c r="H185" s="148"/>
      <c r="I185" s="148"/>
      <c r="J185" s="148"/>
      <c r="K185" s="148"/>
      <c r="M185" s="127"/>
      <c r="N185" s="127"/>
      <c r="O185" s="127"/>
    </row>
    <row r="186" spans="1:15" ht="12.75" customHeight="1">
      <c r="A186" s="499"/>
      <c r="B186" s="440"/>
      <c r="C186" s="137"/>
      <c r="D186" s="136" t="s">
        <v>331</v>
      </c>
      <c r="E186" s="148"/>
      <c r="F186" s="148"/>
      <c r="G186" s="148"/>
      <c r="H186" s="148"/>
      <c r="I186" s="148"/>
      <c r="J186" s="148"/>
      <c r="K186" s="148"/>
      <c r="M186" s="127"/>
      <c r="N186" s="127"/>
      <c r="O186" s="127"/>
    </row>
    <row r="187" spans="1:15" s="171" customFormat="1" ht="12.75" customHeight="1">
      <c r="A187" s="164"/>
      <c r="B187" s="169"/>
      <c r="C187" s="157"/>
      <c r="D187" s="157"/>
      <c r="E187" s="170"/>
      <c r="F187" s="170"/>
      <c r="G187" s="170"/>
      <c r="H187" s="170"/>
      <c r="I187" s="170"/>
      <c r="J187" s="170"/>
      <c r="K187" s="170"/>
      <c r="M187" s="172"/>
      <c r="N187" s="172"/>
      <c r="O187" s="172"/>
    </row>
    <row r="188" spans="1:15" s="171" customFormat="1" ht="12.75" customHeight="1">
      <c r="A188" s="164"/>
      <c r="B188" s="169"/>
      <c r="C188" s="157"/>
      <c r="D188" s="157"/>
      <c r="E188" s="170"/>
      <c r="F188" s="170"/>
      <c r="G188" s="170"/>
      <c r="H188" s="170"/>
      <c r="I188" s="170"/>
      <c r="J188" s="170"/>
      <c r="K188" s="170"/>
      <c r="M188" s="172"/>
      <c r="N188" s="172"/>
      <c r="O188" s="172"/>
    </row>
    <row r="189" spans="1:15" ht="12.75" customHeight="1">
      <c r="A189" s="499" t="s">
        <v>369</v>
      </c>
      <c r="B189" s="438" t="s">
        <v>370</v>
      </c>
      <c r="C189" s="475" t="s">
        <v>368</v>
      </c>
      <c r="D189" s="477"/>
      <c r="E189" s="85"/>
      <c r="F189" s="85"/>
      <c r="G189" s="85"/>
      <c r="H189" s="85"/>
      <c r="I189" s="85"/>
      <c r="J189" s="85"/>
      <c r="K189" s="85"/>
      <c r="M189" s="127"/>
      <c r="N189" s="127"/>
      <c r="O189" s="127"/>
    </row>
    <row r="190" spans="1:15" ht="12.75" customHeight="1">
      <c r="A190" s="499"/>
      <c r="B190" s="439"/>
      <c r="C190" s="441" t="s">
        <v>329</v>
      </c>
      <c r="D190" s="424"/>
      <c r="E190" s="85"/>
      <c r="F190" s="85"/>
      <c r="G190" s="85"/>
      <c r="H190" s="85"/>
      <c r="I190" s="85"/>
      <c r="J190" s="85"/>
      <c r="K190" s="85"/>
      <c r="M190" s="127"/>
      <c r="N190" s="127"/>
      <c r="O190" s="127"/>
    </row>
    <row r="191" spans="1:15" ht="12.75" customHeight="1">
      <c r="A191" s="499"/>
      <c r="B191" s="439"/>
      <c r="C191" s="425" t="s">
        <v>330</v>
      </c>
      <c r="D191" s="136" t="s">
        <v>308</v>
      </c>
      <c r="E191" s="85"/>
      <c r="F191" s="85"/>
      <c r="G191" s="85"/>
      <c r="H191" s="85"/>
      <c r="I191" s="85"/>
      <c r="J191" s="85"/>
      <c r="K191" s="85"/>
      <c r="M191" s="127"/>
      <c r="N191" s="127"/>
      <c r="O191" s="127"/>
    </row>
    <row r="192" spans="1:15" ht="12.75" customHeight="1">
      <c r="A192" s="499"/>
      <c r="B192" s="440"/>
      <c r="C192" s="426"/>
      <c r="D192" s="136" t="s">
        <v>331</v>
      </c>
      <c r="E192" s="85"/>
      <c r="F192" s="85"/>
      <c r="G192" s="85"/>
      <c r="H192" s="85"/>
      <c r="I192" s="85"/>
      <c r="J192" s="85"/>
      <c r="K192" s="85"/>
      <c r="M192" s="127"/>
      <c r="N192" s="127"/>
      <c r="O192" s="127"/>
    </row>
    <row r="193" spans="1:15" s="171" customFormat="1" ht="12.75" customHeight="1">
      <c r="A193" s="173"/>
      <c r="B193" s="169"/>
      <c r="C193" s="157"/>
      <c r="D193" s="157"/>
      <c r="E193" s="170"/>
      <c r="F193" s="170"/>
      <c r="G193" s="170"/>
      <c r="H193" s="170"/>
      <c r="I193" s="170"/>
      <c r="J193" s="170"/>
      <c r="K193" s="170"/>
      <c r="M193" s="172"/>
      <c r="N193" s="172"/>
      <c r="O193" s="172"/>
    </row>
    <row r="194" spans="1:15" s="171" customFormat="1" ht="12.75" customHeight="1" thickBot="1">
      <c r="A194" s="173"/>
      <c r="B194" s="169"/>
      <c r="C194" s="174"/>
      <c r="D194" s="174"/>
      <c r="E194" s="170"/>
      <c r="F194" s="170"/>
      <c r="G194" s="170"/>
      <c r="H194" s="170"/>
      <c r="I194" s="170"/>
      <c r="J194" s="170"/>
      <c r="K194" s="170"/>
      <c r="M194" s="172"/>
      <c r="N194" s="172"/>
      <c r="O194" s="172"/>
    </row>
    <row r="195" spans="1:15" ht="12.75" customHeight="1">
      <c r="A195" s="501" t="s">
        <v>371</v>
      </c>
      <c r="B195" s="503"/>
      <c r="C195" s="505" t="s">
        <v>330</v>
      </c>
      <c r="D195" s="137" t="s">
        <v>308</v>
      </c>
      <c r="E195" s="175">
        <f aca="true" t="shared" si="0" ref="E195:K196">SUM(E191,E150,E144,E138,E132,E126,E120,E114,E108,E102,E96,E90,E84,E78,E72,E66,E59,E53,E46,E17,E11,E6)</f>
        <v>0</v>
      </c>
      <c r="F195" s="175">
        <f t="shared" si="0"/>
        <v>0</v>
      </c>
      <c r="G195" s="175">
        <f t="shared" si="0"/>
        <v>0</v>
      </c>
      <c r="H195" s="175">
        <f t="shared" si="0"/>
        <v>0</v>
      </c>
      <c r="I195" s="175">
        <f t="shared" si="0"/>
        <v>0</v>
      </c>
      <c r="J195" s="175">
        <f t="shared" si="0"/>
        <v>283607776.4745098</v>
      </c>
      <c r="K195" s="175">
        <f t="shared" si="0"/>
        <v>102012156.8627451</v>
      </c>
      <c r="M195" s="127"/>
      <c r="N195" s="127"/>
      <c r="O195" s="127"/>
    </row>
    <row r="196" spans="1:15" ht="12.75" customHeight="1" thickBot="1">
      <c r="A196" s="502"/>
      <c r="B196" s="504"/>
      <c r="C196" s="506"/>
      <c r="D196" s="176" t="s">
        <v>331</v>
      </c>
      <c r="E196" s="177">
        <f t="shared" si="0"/>
        <v>0</v>
      </c>
      <c r="F196" s="177">
        <f t="shared" si="0"/>
        <v>0</v>
      </c>
      <c r="G196" s="177">
        <f t="shared" si="0"/>
        <v>0</v>
      </c>
      <c r="H196" s="177">
        <f t="shared" si="0"/>
        <v>0</v>
      </c>
      <c r="I196" s="177">
        <f t="shared" si="0"/>
        <v>0</v>
      </c>
      <c r="J196" s="177">
        <f t="shared" si="0"/>
        <v>212707499.0235294</v>
      </c>
      <c r="K196" s="177">
        <f t="shared" si="0"/>
        <v>76509411.76470588</v>
      </c>
      <c r="M196" s="127"/>
      <c r="N196" s="127"/>
      <c r="O196" s="127"/>
    </row>
    <row r="197" spans="1:3" ht="12.75" customHeight="1">
      <c r="A197" s="178"/>
      <c r="B197" s="179"/>
      <c r="C197" s="180"/>
    </row>
    <row r="198" ht="12.75">
      <c r="C198" s="180"/>
    </row>
    <row r="199" spans="3:15" ht="12.75" customHeight="1">
      <c r="C199" s="180"/>
      <c r="M199" s="127"/>
      <c r="N199" s="127"/>
      <c r="O199" s="127"/>
    </row>
    <row r="200" spans="3:15" ht="12.75" customHeight="1">
      <c r="C200" s="180"/>
      <c r="M200" s="127"/>
      <c r="N200" s="127"/>
      <c r="O200" s="127"/>
    </row>
    <row r="201" spans="3:15" ht="12.75" customHeight="1">
      <c r="C201" s="180"/>
      <c r="M201" s="127"/>
      <c r="N201" s="127"/>
      <c r="O201" s="127"/>
    </row>
    <row r="202" spans="13:15" ht="12.75" customHeight="1">
      <c r="M202" s="127"/>
      <c r="N202" s="127"/>
      <c r="O202" s="127"/>
    </row>
    <row r="203" spans="13:15" ht="12.75" customHeight="1">
      <c r="M203" s="127"/>
      <c r="N203" s="127"/>
      <c r="O203" s="127"/>
    </row>
    <row r="204" spans="13:15" ht="12.75" customHeight="1">
      <c r="M204" s="127"/>
      <c r="N204" s="127"/>
      <c r="O204" s="127"/>
    </row>
    <row r="205" spans="13:15" ht="12.75">
      <c r="M205" s="127"/>
      <c r="N205" s="127"/>
      <c r="O205" s="127"/>
    </row>
    <row r="206" spans="13:15" ht="12.75">
      <c r="M206" s="127"/>
      <c r="N206" s="127"/>
      <c r="O206" s="127"/>
    </row>
    <row r="207" spans="13:15" ht="12.75">
      <c r="M207" s="127"/>
      <c r="N207" s="127"/>
      <c r="O207" s="127"/>
    </row>
    <row r="208" spans="13:15" ht="12.75">
      <c r="M208" s="127"/>
      <c r="N208" s="127"/>
      <c r="O208" s="127"/>
    </row>
  </sheetData>
  <sheetProtection/>
  <mergeCells count="160">
    <mergeCell ref="A195:A196"/>
    <mergeCell ref="B195:B196"/>
    <mergeCell ref="C174:D174"/>
    <mergeCell ref="C175:C176"/>
    <mergeCell ref="C195:C196"/>
    <mergeCell ref="A189:A192"/>
    <mergeCell ref="B189:B192"/>
    <mergeCell ref="C189:D189"/>
    <mergeCell ref="C190:D190"/>
    <mergeCell ref="C191:C192"/>
    <mergeCell ref="A174:A176"/>
    <mergeCell ref="B174:B176"/>
    <mergeCell ref="A184:A186"/>
    <mergeCell ref="B184:B186"/>
    <mergeCell ref="A179:A181"/>
    <mergeCell ref="B179:B181"/>
    <mergeCell ref="C164:D164"/>
    <mergeCell ref="C165:C166"/>
    <mergeCell ref="A169:A171"/>
    <mergeCell ref="B169:B171"/>
    <mergeCell ref="C169:D169"/>
    <mergeCell ref="C170:C171"/>
    <mergeCell ref="A164:A166"/>
    <mergeCell ref="B164:B166"/>
    <mergeCell ref="A154:A156"/>
    <mergeCell ref="B154:B156"/>
    <mergeCell ref="C154:D154"/>
    <mergeCell ref="C155:D155"/>
    <mergeCell ref="C156:C157"/>
    <mergeCell ref="A159:A161"/>
    <mergeCell ref="B159:B161"/>
    <mergeCell ref="C159:D159"/>
    <mergeCell ref="C160:C161"/>
    <mergeCell ref="A142:A145"/>
    <mergeCell ref="B142:B145"/>
    <mergeCell ref="C142:D142"/>
    <mergeCell ref="C143:D143"/>
    <mergeCell ref="C144:C145"/>
    <mergeCell ref="A148:A151"/>
    <mergeCell ref="B148:B151"/>
    <mergeCell ref="C148:D148"/>
    <mergeCell ref="C149:D149"/>
    <mergeCell ref="C150:C151"/>
    <mergeCell ref="A130:A133"/>
    <mergeCell ref="B130:B133"/>
    <mergeCell ref="C130:D130"/>
    <mergeCell ref="C131:D131"/>
    <mergeCell ref="C132:C133"/>
    <mergeCell ref="A136:A139"/>
    <mergeCell ref="B136:B139"/>
    <mergeCell ref="C136:D136"/>
    <mergeCell ref="C137:D137"/>
    <mergeCell ref="C138:C139"/>
    <mergeCell ref="A118:A121"/>
    <mergeCell ref="B118:B121"/>
    <mergeCell ref="C118:D118"/>
    <mergeCell ref="C119:D119"/>
    <mergeCell ref="C120:C121"/>
    <mergeCell ref="A124:A127"/>
    <mergeCell ref="B124:B127"/>
    <mergeCell ref="C124:D124"/>
    <mergeCell ref="C125:D125"/>
    <mergeCell ref="C126:C127"/>
    <mergeCell ref="A106:A109"/>
    <mergeCell ref="B106:B109"/>
    <mergeCell ref="C106:D106"/>
    <mergeCell ref="C107:D107"/>
    <mergeCell ref="C108:C109"/>
    <mergeCell ref="A112:A115"/>
    <mergeCell ref="B112:B115"/>
    <mergeCell ref="C112:D112"/>
    <mergeCell ref="C113:D113"/>
    <mergeCell ref="C114:C115"/>
    <mergeCell ref="A94:A97"/>
    <mergeCell ref="B94:B97"/>
    <mergeCell ref="C94:D94"/>
    <mergeCell ref="C95:D95"/>
    <mergeCell ref="C96:C97"/>
    <mergeCell ref="A100:A103"/>
    <mergeCell ref="B100:B103"/>
    <mergeCell ref="C100:D100"/>
    <mergeCell ref="C101:D101"/>
    <mergeCell ref="C102:C103"/>
    <mergeCell ref="A82:A85"/>
    <mergeCell ref="B82:B85"/>
    <mergeCell ref="C82:D82"/>
    <mergeCell ref="C83:D83"/>
    <mergeCell ref="C84:C85"/>
    <mergeCell ref="A88:A91"/>
    <mergeCell ref="B88:B91"/>
    <mergeCell ref="C88:D88"/>
    <mergeCell ref="C89:D89"/>
    <mergeCell ref="C90:C91"/>
    <mergeCell ref="A70:A73"/>
    <mergeCell ref="B70:B73"/>
    <mergeCell ref="C70:D70"/>
    <mergeCell ref="C71:D71"/>
    <mergeCell ref="C72:C73"/>
    <mergeCell ref="A76:A79"/>
    <mergeCell ref="B76:B79"/>
    <mergeCell ref="C76:D76"/>
    <mergeCell ref="C77:D77"/>
    <mergeCell ref="C78:C79"/>
    <mergeCell ref="A63:A67"/>
    <mergeCell ref="B63:B67"/>
    <mergeCell ref="C63:D63"/>
    <mergeCell ref="C64:D64"/>
    <mergeCell ref="C65:D65"/>
    <mergeCell ref="C66:C67"/>
    <mergeCell ref="C53:C54"/>
    <mergeCell ref="A57:A60"/>
    <mergeCell ref="B57:B60"/>
    <mergeCell ref="C57:D57"/>
    <mergeCell ref="C58:D58"/>
    <mergeCell ref="C59:C60"/>
    <mergeCell ref="A50:A54"/>
    <mergeCell ref="B50:B54"/>
    <mergeCell ref="C50:D50"/>
    <mergeCell ref="C51:D51"/>
    <mergeCell ref="A44:A47"/>
    <mergeCell ref="B44:B47"/>
    <mergeCell ref="C44:D44"/>
    <mergeCell ref="C45:D45"/>
    <mergeCell ref="C46:C47"/>
    <mergeCell ref="C52:D52"/>
    <mergeCell ref="B31:B34"/>
    <mergeCell ref="C31:D31"/>
    <mergeCell ref="C32:D32"/>
    <mergeCell ref="C33:C34"/>
    <mergeCell ref="A37:A41"/>
    <mergeCell ref="B37:B41"/>
    <mergeCell ref="C37:D37"/>
    <mergeCell ref="C38:D38"/>
    <mergeCell ref="C39:D39"/>
    <mergeCell ref="C40:C41"/>
    <mergeCell ref="A21:A24"/>
    <mergeCell ref="B21:B24"/>
    <mergeCell ref="C21:D21"/>
    <mergeCell ref="C22:D22"/>
    <mergeCell ref="C23:C24"/>
    <mergeCell ref="A27:A34"/>
    <mergeCell ref="B27:B30"/>
    <mergeCell ref="C27:D27"/>
    <mergeCell ref="C28:D28"/>
    <mergeCell ref="C29:C30"/>
    <mergeCell ref="A10:A12"/>
    <mergeCell ref="B10:B12"/>
    <mergeCell ref="C10:D10"/>
    <mergeCell ref="C11:C12"/>
    <mergeCell ref="A15:A18"/>
    <mergeCell ref="B15:B18"/>
    <mergeCell ref="C15:D15"/>
    <mergeCell ref="C16:D16"/>
    <mergeCell ref="C17:C18"/>
    <mergeCell ref="C3:D3"/>
    <mergeCell ref="A4:A7"/>
    <mergeCell ref="B4:B7"/>
    <mergeCell ref="C4:D4"/>
    <mergeCell ref="C5:D5"/>
    <mergeCell ref="C6:C7"/>
  </mergeCells>
  <printOptions/>
  <pageMargins left="0.75" right="0.75" top="1" bottom="1" header="0.5" footer="0.5"/>
  <pageSetup fitToHeight="3" horizontalDpi="600" verticalDpi="600" orientation="landscape" paperSize="9" scale="26" r:id="rId1"/>
  <rowBreaks count="1" manualBreakCount="1">
    <brk id="1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RomanZ</dc:creator>
  <cp:keywords/>
  <dc:description/>
  <cp:lastModifiedBy>Annex23</cp:lastModifiedBy>
  <cp:lastPrinted>2008-06-25T07:25:26Z</cp:lastPrinted>
  <dcterms:created xsi:type="dcterms:W3CDTF">2006-06-28T08:21:48Z</dcterms:created>
  <dcterms:modified xsi:type="dcterms:W3CDTF">2011-12-12T12:23:21Z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